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5" windowWidth="6645" windowHeight="6495" activeTab="0"/>
  </bookViews>
  <sheets>
    <sheet name="Sheet1" sheetId="1" r:id="rId1"/>
  </sheets>
  <definedNames>
    <definedName name="_xlnm.Print_Area" localSheetId="0">'Sheet1'!$A$1:$M$37</definedName>
  </definedNames>
  <calcPr fullCalcOnLoad="1"/>
</workbook>
</file>

<file path=xl/sharedStrings.xml><?xml version="1.0" encoding="utf-8"?>
<sst xmlns="http://schemas.openxmlformats.org/spreadsheetml/2006/main" count="86" uniqueCount="33">
  <si>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</si>
  <si>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</si>
  <si>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</si>
  <si>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</si>
  <si>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</si>
  <si>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</si>
  <si>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</si>
  <si>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</si>
  <si>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</si>
  <si>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</si>
  <si>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</si>
  <si>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</si>
  <si>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</si>
  <si>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</si>
  <si>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</si>
  <si>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</si>
  <si>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</si>
  <si>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</si>
  <si>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</si>
  <si>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</si>
  <si>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</si>
  <si>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</si>
  <si>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</si>
  <si>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</si>
  <si>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</si>
  <si>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</si>
  <si>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</si>
  <si>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</si>
  <si>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Dec 07</t>
  </si>
  <si>
    <t>Jan - Dec 07</t>
  </si>
  <si>
    <t>Jan - Dec 06</t>
  </si>
  <si>
    <t>Dec 06</t>
  </si>
  <si>
    <t>Glassware, Crystal, China, Figurines, Porcelain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</si>
</sst>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0" fontId="2" fillId="0" borderId="10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1" fillId="2" borderId="12" xfId="0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64" fontId="1" fillId="2" borderId="14" xfId="0" applyNumberFormat="1" applyFont="1" applyFill="1" applyBorder="1" applyAlignment="1">
      <alignment/>
    </xf>
    <xf numFmtId="10" fontId="1" fillId="2" borderId="15" xfId="19" applyNumberFormat="1" applyFont="1" applyFill="1" applyBorder="1" applyAlignment="1">
      <alignment/>
    </xf>
    <xf numFmtId="10" fontId="1" fillId="2" borderId="13" xfId="19" applyNumberFormat="1" applyFont="1" applyFill="1" applyBorder="1" applyAlignment="1">
      <alignment/>
    </xf>
    <xf numFmtId="10" fontId="1" fillId="2" borderId="14" xfId="19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7" xfId="0" applyFont="1" applyBorder="1" applyAlignment="1">
      <alignment/>
    </xf>
    <xf numFmtId="17" fontId="3" fillId="0" borderId="12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10" fontId="1" fillId="0" borderId="5" xfId="19" applyNumberFormat="1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164" fontId="2" fillId="0" borderId="2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9" xfId="0" applyFont="1" applyBorder="1" applyAlignment="1" quotePrefix="1">
      <alignment horizontal="center"/>
    </xf>
    <xf numFmtId="17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" fontId="3" fillId="0" borderId="16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"/>
  <sheetViews>
    <sheetView tabSelected="1" workbookViewId="0" topLeftCell="A1">
      <pane xSplit="1" topLeftCell="B1" activePane="topRight" state="frozen"/>
      <selection pane="topLeft" activeCell="A1" sqref="A1"/>
      <selection pane="topRight" activeCell="A4" sqref="A4:A17"/>
    </sheetView>
  </sheetViews>
  <sheetFormatPr defaultColWidth="9.140625" defaultRowHeight="12.75"/>
  <cols>
    <col min="1" max="1" width="48.57421875" style="29" customWidth="1"/>
    <col min="2" max="2" width="17.421875" style="39" bestFit="1" customWidth="1"/>
    <col min="3" max="3" width="15.7109375" style="1" bestFit="1" customWidth="1"/>
    <col min="4" max="4" width="14.57421875" style="1" bestFit="1" customWidth="1"/>
    <col min="5" max="5" width="15.421875" style="1" bestFit="1" customWidth="1"/>
    <col min="6" max="6" width="11.421875" style="1" bestFit="1" customWidth="1"/>
    <col min="7" max="7" width="14.28125" style="1" bestFit="1" customWidth="1"/>
    <col min="8" max="8" width="15.7109375" style="1" bestFit="1" customWidth="1"/>
    <col min="9" max="9" width="15.421875" style="1" bestFit="1" customWidth="1"/>
    <col min="10" max="10" width="9.140625" style="1" bestFit="1" customWidth="1"/>
    <col min="11" max="13" width="11.421875" style="1" bestFit="1" customWidth="1"/>
    <col min="14" max="16384" width="9.140625" style="1" customWidth="1"/>
  </cols>
  <sheetData>
    <row r="1" spans="1:38" s="35" customFormat="1" ht="16.5" thickBot="1" thickTop="1">
      <c r="A1" s="30" t="s">
        <v>17</v>
      </c>
      <c r="B1" s="48"/>
      <c r="C1" s="34"/>
      <c r="D1" s="41" t="s">
        <v>28</v>
      </c>
      <c r="F1" s="36"/>
      <c r="G1" s="37"/>
      <c r="H1" s="41" t="s">
        <v>31</v>
      </c>
      <c r="J1" s="36"/>
      <c r="K1" s="37"/>
      <c r="L1" s="34" t="s">
        <v>12</v>
      </c>
      <c r="M1" s="36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</row>
    <row r="2" spans="1:38" ht="15.75" thickTop="1">
      <c r="A2" s="25" t="s">
        <v>0</v>
      </c>
      <c r="B2" s="49" t="s">
        <v>19</v>
      </c>
      <c r="C2" s="31" t="s">
        <v>18</v>
      </c>
      <c r="D2" s="32" t="s">
        <v>2</v>
      </c>
      <c r="E2" s="32" t="s">
        <v>3</v>
      </c>
      <c r="F2" s="33" t="s">
        <v>10</v>
      </c>
      <c r="G2" s="31" t="s">
        <v>1</v>
      </c>
      <c r="H2" s="32" t="s">
        <v>2</v>
      </c>
      <c r="I2" s="32" t="s">
        <v>3</v>
      </c>
      <c r="J2" s="33" t="s">
        <v>10</v>
      </c>
      <c r="K2" s="31" t="s">
        <v>1</v>
      </c>
      <c r="L2" s="32" t="s">
        <v>2</v>
      </c>
      <c r="M2" s="33" t="s">
        <v>3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</row>
    <row r="3" spans="1:38" s="16" customFormat="1" ht="15.75" thickBot="1">
      <c r="A3" s="10" t="s">
        <v>4</v>
      </c>
      <c r="B3" s="50" t="s">
        <v>5</v>
      </c>
      <c r="C3" s="11" t="s">
        <v>5</v>
      </c>
      <c r="D3" s="12" t="s">
        <v>6</v>
      </c>
      <c r="E3" s="12"/>
      <c r="F3" s="13" t="s">
        <v>11</v>
      </c>
      <c r="G3" s="11" t="s">
        <v>5</v>
      </c>
      <c r="H3" s="12" t="s">
        <v>6</v>
      </c>
      <c r="I3" s="12"/>
      <c r="J3" s="13" t="s">
        <v>11</v>
      </c>
      <c r="K3" s="14" t="s">
        <v>7</v>
      </c>
      <c r="L3" s="15" t="s">
        <v>7</v>
      </c>
      <c r="M3" s="45" t="s">
        <v>7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</row>
    <row r="4" spans="1:13" ht="15.75" thickTop="1">
      <c r="A4" s="26" t="s">
        <v>20</v>
      </c>
      <c r="B4" s="51">
        <v>2351.74</v>
      </c>
      <c r="C4" s="5">
        <v>963.7</v>
      </c>
      <c r="D4" s="6">
        <v>1963.77</v>
      </c>
      <c r="E4" s="6">
        <f>SUM(B4:D4)</f>
        <v>5279.209999999999</v>
      </c>
      <c r="F4" s="7">
        <f>IF(E$18=0,"",E4/E$18)</f>
        <v>0.00742681108329876</v>
      </c>
      <c r="G4" s="5">
        <v>436.38</v>
      </c>
      <c r="H4" s="6">
        <v>116</v>
      </c>
      <c r="I4" s="6">
        <f>SUM(G4:H4)</f>
        <v>552.38</v>
      </c>
      <c r="J4" s="7">
        <f>IF(I$18=0,"",I4/I$18)</f>
        <v>0.0008370149662452099</v>
      </c>
      <c r="K4" s="8">
        <f>IF(G4=0,"",(B4+C4)/G4-1)</f>
        <v>6.597598423392455</v>
      </c>
      <c r="L4" s="9">
        <f aca="true" t="shared" si="0" ref="L4:L17">IF(H4=0,"",D4/H4-1)</f>
        <v>15.929051724137931</v>
      </c>
      <c r="M4" s="40">
        <f aca="true" t="shared" si="1" ref="M4:M18">IF(I4=0,"",E4/I4-1)</f>
        <v>8.557206995184472</v>
      </c>
    </row>
    <row r="5" spans="1:13" ht="15">
      <c r="A5" s="27" t="s">
        <v>21</v>
      </c>
      <c r="B5" s="52">
        <v>88184.9</v>
      </c>
      <c r="C5" s="2">
        <v>0</v>
      </c>
      <c r="D5" s="3">
        <v>97148.05</v>
      </c>
      <c r="E5" s="6">
        <f aca="true" t="shared" si="2" ref="E5:E17">SUM(B5:D5)</f>
        <v>185332.95</v>
      </c>
      <c r="F5" s="7">
        <f aca="true" t="shared" si="3" ref="F5:F18">IF(E$18=0,"",E5/E$18)</f>
        <v>0.2607270419552273</v>
      </c>
      <c r="G5" s="2">
        <v>78008.76</v>
      </c>
      <c r="H5" s="3">
        <v>96595.39</v>
      </c>
      <c r="I5" s="6">
        <f aca="true" t="shared" si="4" ref="I5:I17">SUM(G5:H5)</f>
        <v>174604.15</v>
      </c>
      <c r="J5" s="7">
        <f aca="true" t="shared" si="5" ref="J5:J11">IF(I$18=0,"",I5/I$18)</f>
        <v>0.2645756303966899</v>
      </c>
      <c r="K5" s="8">
        <f aca="true" t="shared" si="6" ref="K5:K17">IF(G5=0,"",(B5+C5)/G5-1)</f>
        <v>0.13044868294278755</v>
      </c>
      <c r="L5" s="9">
        <f t="shared" si="0"/>
        <v>0.005721391051891844</v>
      </c>
      <c r="M5" s="40">
        <f t="shared" si="1"/>
        <v>0.06144642037431547</v>
      </c>
    </row>
    <row r="6" spans="1:13" ht="15">
      <c r="A6" s="27" t="s">
        <v>22</v>
      </c>
      <c r="B6" s="52">
        <v>0</v>
      </c>
      <c r="C6" s="2">
        <v>0</v>
      </c>
      <c r="D6" s="3">
        <v>12333.35</v>
      </c>
      <c r="E6" s="6">
        <f t="shared" si="2"/>
        <v>12333.35</v>
      </c>
      <c r="F6" s="7">
        <f t="shared" si="3"/>
        <v>0.01735059989547731</v>
      </c>
      <c r="G6" s="2">
        <v>0</v>
      </c>
      <c r="H6" s="3">
        <v>13626.5</v>
      </c>
      <c r="I6" s="6">
        <f t="shared" si="4"/>
        <v>13626.5</v>
      </c>
      <c r="J6" s="7">
        <f t="shared" si="5"/>
        <v>0.020648076392230624</v>
      </c>
      <c r="K6" s="8">
        <v>0</v>
      </c>
      <c r="L6" s="9">
        <f t="shared" si="0"/>
        <v>-0.09489964407588147</v>
      </c>
      <c r="M6" s="40">
        <f t="shared" si="1"/>
        <v>-0.09489964407588147</v>
      </c>
    </row>
    <row r="7" spans="1:13" ht="15">
      <c r="A7" s="27" t="s">
        <v>15</v>
      </c>
      <c r="B7" s="52">
        <v>2612.44</v>
      </c>
      <c r="C7" s="2">
        <v>1273</v>
      </c>
      <c r="D7" s="3">
        <v>9163.77</v>
      </c>
      <c r="E7" s="6">
        <f t="shared" si="2"/>
        <v>13049.210000000001</v>
      </c>
      <c r="F7" s="7">
        <f t="shared" si="3"/>
        <v>0.018357674246012763</v>
      </c>
      <c r="G7" s="2">
        <v>2790.1</v>
      </c>
      <c r="H7" s="3">
        <v>7007.19</v>
      </c>
      <c r="I7" s="6">
        <f t="shared" si="4"/>
        <v>9797.289999999999</v>
      </c>
      <c r="J7" s="7">
        <f t="shared" si="5"/>
        <v>0.0148457191763723</v>
      </c>
      <c r="K7" s="8">
        <f t="shared" si="6"/>
        <v>0.39258091107845594</v>
      </c>
      <c r="L7" s="9">
        <f t="shared" si="0"/>
        <v>0.30776673673755117</v>
      </c>
      <c r="M7" s="40">
        <f t="shared" si="1"/>
        <v>0.33192035756826654</v>
      </c>
    </row>
    <row r="8" spans="1:13" ht="15">
      <c r="A8" s="27" t="s">
        <v>16</v>
      </c>
      <c r="B8" s="52">
        <v>629.02</v>
      </c>
      <c r="C8" s="2">
        <v>29.85</v>
      </c>
      <c r="D8" s="3">
        <v>1144.41</v>
      </c>
      <c r="E8" s="6">
        <f t="shared" si="2"/>
        <v>1803.2800000000002</v>
      </c>
      <c r="F8" s="7">
        <f t="shared" si="3"/>
        <v>0.002536860607986989</v>
      </c>
      <c r="G8" s="2">
        <v>1115.3</v>
      </c>
      <c r="H8" s="3">
        <v>869.19</v>
      </c>
      <c r="I8" s="6">
        <f t="shared" si="4"/>
        <v>1984.49</v>
      </c>
      <c r="J8" s="7">
        <f t="shared" si="5"/>
        <v>0.003007074532683943</v>
      </c>
      <c r="K8" s="8">
        <f t="shared" si="6"/>
        <v>-0.40924414955617316</v>
      </c>
      <c r="L8" s="9">
        <f t="shared" si="0"/>
        <v>0.3166396300003451</v>
      </c>
      <c r="M8" s="40">
        <f t="shared" si="1"/>
        <v>-0.09131313334912239</v>
      </c>
    </row>
    <row r="9" spans="1:13" ht="15">
      <c r="A9" s="27" t="s">
        <v>23</v>
      </c>
      <c r="B9" s="52">
        <v>516.42</v>
      </c>
      <c r="C9" s="2">
        <v>56.95</v>
      </c>
      <c r="D9" s="3">
        <v>152.55</v>
      </c>
      <c r="E9" s="6">
        <f t="shared" si="2"/>
        <v>725.9200000000001</v>
      </c>
      <c r="F9" s="7">
        <f t="shared" si="3"/>
        <v>0.0010212267937036485</v>
      </c>
      <c r="G9" s="2">
        <v>0</v>
      </c>
      <c r="H9" s="3">
        <v>0</v>
      </c>
      <c r="I9" s="6">
        <f t="shared" si="4"/>
        <v>0</v>
      </c>
      <c r="J9" s="7">
        <f t="shared" si="5"/>
        <v>0</v>
      </c>
      <c r="K9" s="8">
        <v>0</v>
      </c>
      <c r="L9" s="9">
        <v>0</v>
      </c>
      <c r="M9" s="40">
        <v>0</v>
      </c>
    </row>
    <row r="10" spans="1:13" ht="15">
      <c r="A10" s="27" t="s">
        <v>13</v>
      </c>
      <c r="B10" s="52">
        <v>4996.11</v>
      </c>
      <c r="C10" s="2">
        <v>2866.94</v>
      </c>
      <c r="D10" s="3">
        <v>9758.34</v>
      </c>
      <c r="E10" s="6">
        <f t="shared" si="2"/>
        <v>17621.39</v>
      </c>
      <c r="F10" s="7">
        <f t="shared" si="3"/>
        <v>0.02478983305364438</v>
      </c>
      <c r="G10" s="2">
        <v>7742.91</v>
      </c>
      <c r="H10" s="3">
        <v>10114.43</v>
      </c>
      <c r="I10" s="6">
        <f t="shared" si="4"/>
        <v>17857.34</v>
      </c>
      <c r="J10" s="7">
        <f t="shared" si="5"/>
        <v>0.027059018858990615</v>
      </c>
      <c r="K10" s="8">
        <f t="shared" si="6"/>
        <v>0.015516130240439185</v>
      </c>
      <c r="L10" s="9">
        <f t="shared" si="0"/>
        <v>-0.03520613618365054</v>
      </c>
      <c r="M10" s="40">
        <f t="shared" si="1"/>
        <v>-0.013213054127882429</v>
      </c>
    </row>
    <row r="11" spans="1:13" ht="15">
      <c r="A11" s="27" t="s">
        <v>32</v>
      </c>
      <c r="B11" s="52">
        <v>3985.77</v>
      </c>
      <c r="C11" s="2">
        <v>1532.98</v>
      </c>
      <c r="D11" s="3">
        <v>1066.89</v>
      </c>
      <c r="E11" s="6">
        <f t="shared" si="2"/>
        <v>6585.64</v>
      </c>
      <c r="F11" s="7">
        <f t="shared" si="3"/>
        <v>0.009264701374375267</v>
      </c>
      <c r="G11" s="2">
        <v>2772.42</v>
      </c>
      <c r="H11" s="3">
        <v>327.2</v>
      </c>
      <c r="I11" s="6">
        <f t="shared" si="4"/>
        <v>3099.62</v>
      </c>
      <c r="J11" s="7">
        <f t="shared" si="5"/>
        <v>0.004696818005128675</v>
      </c>
      <c r="K11" s="8">
        <f t="shared" si="6"/>
        <v>0.9905894489290943</v>
      </c>
      <c r="L11" s="9">
        <f t="shared" si="0"/>
        <v>2.260666259168705</v>
      </c>
      <c r="M11" s="40">
        <f t="shared" si="1"/>
        <v>1.1246604422477597</v>
      </c>
    </row>
    <row r="12" spans="1:13" ht="15">
      <c r="A12" s="27" t="s">
        <v>24</v>
      </c>
      <c r="B12" s="52">
        <v>1863.07</v>
      </c>
      <c r="C12" s="2">
        <v>1217.8</v>
      </c>
      <c r="D12" s="3">
        <v>9457.01</v>
      </c>
      <c r="E12" s="6">
        <f t="shared" si="2"/>
        <v>12537.880000000001</v>
      </c>
      <c r="F12" s="7">
        <f t="shared" si="3"/>
        <v>0.017638333414482447</v>
      </c>
      <c r="G12" s="2">
        <v>1702.21</v>
      </c>
      <c r="H12" s="3">
        <v>4513.9</v>
      </c>
      <c r="I12" s="6">
        <f t="shared" si="4"/>
        <v>6216.11</v>
      </c>
      <c r="J12" s="7">
        <f aca="true" t="shared" si="7" ref="J12:J18">IF(I$18=0,"",I12/I$18)</f>
        <v>0.009419198924339244</v>
      </c>
      <c r="K12" s="8">
        <f t="shared" si="6"/>
        <v>0.8099235699473037</v>
      </c>
      <c r="L12" s="9">
        <f t="shared" si="0"/>
        <v>1.095086289018366</v>
      </c>
      <c r="M12" s="40">
        <f t="shared" si="1"/>
        <v>1.0169977687010046</v>
      </c>
    </row>
    <row r="13" spans="1:13" ht="15">
      <c r="A13" s="27" t="s">
        <v>25</v>
      </c>
      <c r="B13" s="52">
        <v>81.4</v>
      </c>
      <c r="C13" s="2">
        <v>864.3</v>
      </c>
      <c r="D13" s="3">
        <v>2239.46</v>
      </c>
      <c r="E13" s="6">
        <f t="shared" si="2"/>
        <v>3185.16</v>
      </c>
      <c r="F13" s="7">
        <f t="shared" si="3"/>
        <v>0.004480894222824983</v>
      </c>
      <c r="G13" s="2">
        <v>0</v>
      </c>
      <c r="H13" s="3">
        <v>0</v>
      </c>
      <c r="I13" s="6">
        <f t="shared" si="4"/>
        <v>0</v>
      </c>
      <c r="J13" s="7">
        <f t="shared" si="7"/>
        <v>0</v>
      </c>
      <c r="K13" s="8">
        <v>0</v>
      </c>
      <c r="L13" s="9">
        <v>0</v>
      </c>
      <c r="M13" s="40">
        <v>0</v>
      </c>
    </row>
    <row r="14" spans="1:13" ht="15">
      <c r="A14" s="27" t="s">
        <v>26</v>
      </c>
      <c r="B14" s="52">
        <v>18863.09</v>
      </c>
      <c r="C14" s="2">
        <v>38793.03</v>
      </c>
      <c r="D14" s="3">
        <v>6865.99</v>
      </c>
      <c r="E14" s="6">
        <f t="shared" si="2"/>
        <v>64522.10999999999</v>
      </c>
      <c r="F14" s="7">
        <f t="shared" si="3"/>
        <v>0.09076992990728193</v>
      </c>
      <c r="G14" s="2">
        <v>57041.97</v>
      </c>
      <c r="H14" s="3">
        <v>6808.81</v>
      </c>
      <c r="I14" s="6">
        <f t="shared" si="4"/>
        <v>63850.78</v>
      </c>
      <c r="J14" s="7">
        <f t="shared" si="7"/>
        <v>0.09675234162429908</v>
      </c>
      <c r="K14" s="8">
        <f t="shared" si="6"/>
        <v>0.01076663376107101</v>
      </c>
      <c r="L14" s="9">
        <f t="shared" si="0"/>
        <v>0.008397943252932416</v>
      </c>
      <c r="M14" s="40">
        <f t="shared" si="1"/>
        <v>0.010514045403987149</v>
      </c>
    </row>
    <row r="15" spans="1:13" ht="15">
      <c r="A15" s="27" t="s">
        <v>14</v>
      </c>
      <c r="B15" s="52">
        <v>625.54</v>
      </c>
      <c r="C15" s="2">
        <v>821.05</v>
      </c>
      <c r="D15" s="3">
        <v>1908.72</v>
      </c>
      <c r="E15" s="6">
        <f t="shared" si="2"/>
        <v>3355.31</v>
      </c>
      <c r="F15" s="7">
        <f t="shared" si="3"/>
        <v>0.004720261837642975</v>
      </c>
      <c r="G15" s="2">
        <v>4093.91</v>
      </c>
      <c r="H15" s="3">
        <v>9269.24</v>
      </c>
      <c r="I15" s="6">
        <f t="shared" si="4"/>
        <v>13363.15</v>
      </c>
      <c r="J15" s="7">
        <f t="shared" si="7"/>
        <v>0.02024902521123081</v>
      </c>
      <c r="K15" s="8">
        <f t="shared" si="6"/>
        <v>-0.6466483142032922</v>
      </c>
      <c r="L15" s="9">
        <f t="shared" si="0"/>
        <v>-0.7940802050653559</v>
      </c>
      <c r="M15" s="40">
        <f t="shared" si="1"/>
        <v>-0.748913242760876</v>
      </c>
    </row>
    <row r="16" spans="1:13" ht="15">
      <c r="A16" s="27" t="s">
        <v>27</v>
      </c>
      <c r="B16" s="52">
        <v>213303.84</v>
      </c>
      <c r="C16" s="2">
        <v>6853.68</v>
      </c>
      <c r="D16" s="17">
        <v>164135</v>
      </c>
      <c r="E16" s="6">
        <f t="shared" si="2"/>
        <v>384292.52</v>
      </c>
      <c r="F16" s="7">
        <f t="shared" si="3"/>
        <v>0.540624060563003</v>
      </c>
      <c r="G16" s="2">
        <v>14767.2</v>
      </c>
      <c r="H16" s="17">
        <v>337428.73</v>
      </c>
      <c r="I16" s="6">
        <f t="shared" si="4"/>
        <v>352195.93</v>
      </c>
      <c r="J16" s="7">
        <f t="shared" si="7"/>
        <v>0.5336783816587318</v>
      </c>
      <c r="K16" s="8">
        <f t="shared" si="6"/>
        <v>13.908548675442871</v>
      </c>
      <c r="L16" s="9">
        <f t="shared" si="0"/>
        <v>-0.5135713547568993</v>
      </c>
      <c r="M16" s="40">
        <f t="shared" si="1"/>
        <v>0.09113276805896087</v>
      </c>
    </row>
    <row r="17" spans="1:13" ht="15.75" thickBot="1">
      <c r="A17" s="28" t="s">
        <v>9</v>
      </c>
      <c r="B17" s="53">
        <v>0</v>
      </c>
      <c r="C17" s="2">
        <v>0</v>
      </c>
      <c r="D17" s="43">
        <v>207.4</v>
      </c>
      <c r="E17" s="6">
        <f t="shared" si="2"/>
        <v>207.4</v>
      </c>
      <c r="F17" s="7">
        <f t="shared" si="3"/>
        <v>0.00029177104503820897</v>
      </c>
      <c r="G17" s="2">
        <v>2658.98</v>
      </c>
      <c r="H17" s="43">
        <v>133.69</v>
      </c>
      <c r="I17" s="6">
        <f t="shared" si="4"/>
        <v>2792.67</v>
      </c>
      <c r="J17" s="7">
        <f t="shared" si="7"/>
        <v>0.004231700253057696</v>
      </c>
      <c r="K17" s="8">
        <f t="shared" si="6"/>
        <v>-1</v>
      </c>
      <c r="L17" s="9">
        <f t="shared" si="0"/>
        <v>0.551350138379834</v>
      </c>
      <c r="M17" s="40">
        <f t="shared" si="1"/>
        <v>-0.9257341540532895</v>
      </c>
    </row>
    <row r="18" spans="1:39" s="24" customFormat="1" ht="16.5" thickBot="1" thickTop="1">
      <c r="A18" s="18" t="s">
        <v>8</v>
      </c>
      <c r="B18" s="19">
        <f>SUM(B4:B17)</f>
        <v>338013.33999999997</v>
      </c>
      <c r="C18" s="19">
        <f>SUM(C4:C17)</f>
        <v>55273.280000000006</v>
      </c>
      <c r="D18" s="20">
        <f>SUM(D4:D17)</f>
        <v>317544.7100000001</v>
      </c>
      <c r="E18" s="20">
        <f>SUM(E4:E17)</f>
        <v>710831.3300000001</v>
      </c>
      <c r="F18" s="21">
        <f t="shared" si="3"/>
        <v>1</v>
      </c>
      <c r="G18" s="19">
        <f>SUM(G4:G17)</f>
        <v>173130.14000000004</v>
      </c>
      <c r="H18" s="20">
        <f>SUM(H4:H17)</f>
        <v>486810.26999999996</v>
      </c>
      <c r="I18" s="20">
        <f>SUM(I4:I17)</f>
        <v>659940.41</v>
      </c>
      <c r="J18" s="21">
        <f t="shared" si="7"/>
        <v>1</v>
      </c>
      <c r="K18" s="22">
        <f>IF(G18=0,"",(B18+C18)/G18-1)</f>
        <v>1.2716242244129181</v>
      </c>
      <c r="L18" s="23">
        <f>IF(H18=0,"",D18/H18-1)</f>
        <v>-0.347703346521428</v>
      </c>
      <c r="M18" s="21">
        <f t="shared" si="1"/>
        <v>0.07711441704259325</v>
      </c>
      <c r="N18" s="42"/>
      <c r="O18" s="39"/>
      <c r="AF18" s="39"/>
      <c r="AG18" s="39"/>
      <c r="AH18" s="39"/>
      <c r="AI18" s="39"/>
      <c r="AJ18" s="39"/>
      <c r="AK18" s="39"/>
      <c r="AL18" s="39"/>
      <c r="AM18" s="39"/>
    </row>
    <row r="19" spans="1:6" ht="15.75" thickBot="1" thickTop="1">
      <c r="A19" s="38"/>
      <c r="B19" s="38"/>
      <c r="C19" s="38"/>
      <c r="F19" s="4"/>
    </row>
    <row r="20" spans="1:13" ht="16.5" thickBot="1" thickTop="1">
      <c r="A20" s="30" t="s">
        <v>17</v>
      </c>
      <c r="B20" s="48"/>
      <c r="C20" s="34"/>
      <c r="D20" s="46" t="s">
        <v>29</v>
      </c>
      <c r="E20" s="35"/>
      <c r="F20" s="36"/>
      <c r="G20" s="37"/>
      <c r="H20" s="47" t="s">
        <v>30</v>
      </c>
      <c r="I20" s="35"/>
      <c r="J20" s="36"/>
      <c r="K20" s="37"/>
      <c r="L20" s="34" t="s">
        <v>12</v>
      </c>
      <c r="M20" s="36"/>
    </row>
    <row r="21" spans="1:13" ht="15.75" thickTop="1">
      <c r="A21" s="25" t="s">
        <v>0</v>
      </c>
      <c r="B21" s="49" t="s">
        <v>19</v>
      </c>
      <c r="C21" s="31" t="s">
        <v>18</v>
      </c>
      <c r="D21" s="32" t="s">
        <v>2</v>
      </c>
      <c r="E21" s="32" t="s">
        <v>3</v>
      </c>
      <c r="F21" s="33" t="s">
        <v>10</v>
      </c>
      <c r="G21" s="31" t="s">
        <v>1</v>
      </c>
      <c r="H21" s="32" t="s">
        <v>2</v>
      </c>
      <c r="I21" s="32" t="s">
        <v>3</v>
      </c>
      <c r="J21" s="33" t="s">
        <v>10</v>
      </c>
      <c r="K21" s="31" t="s">
        <v>1</v>
      </c>
      <c r="L21" s="32" t="s">
        <v>2</v>
      </c>
      <c r="M21" s="33" t="s">
        <v>3</v>
      </c>
    </row>
    <row r="22" spans="1:13" ht="15.75" thickBot="1">
      <c r="A22" s="10" t="s">
        <v>4</v>
      </c>
      <c r="B22" s="50" t="s">
        <v>5</v>
      </c>
      <c r="C22" s="11" t="s">
        <v>5</v>
      </c>
      <c r="D22" s="12" t="s">
        <v>6</v>
      </c>
      <c r="E22" s="12"/>
      <c r="F22" s="13" t="s">
        <v>11</v>
      </c>
      <c r="G22" s="11" t="s">
        <v>5</v>
      </c>
      <c r="H22" s="12" t="s">
        <v>6</v>
      </c>
      <c r="I22" s="12"/>
      <c r="J22" s="13" t="s">
        <v>11</v>
      </c>
      <c r="K22" s="14" t="s">
        <v>7</v>
      </c>
      <c r="L22" s="15" t="s">
        <v>7</v>
      </c>
      <c r="M22" s="45" t="s">
        <v>7</v>
      </c>
    </row>
    <row r="23" spans="1:13" ht="15.75" thickTop="1">
      <c r="A23" s="26" t="s">
        <v>20</v>
      </c>
      <c r="B23" s="51">
        <v>35911</v>
      </c>
      <c r="C23" s="5">
        <v>29839.65</v>
      </c>
      <c r="D23" s="6">
        <v>32711.44</v>
      </c>
      <c r="E23" s="6">
        <f>SUM(B23:D23)</f>
        <v>98462.09</v>
      </c>
      <c r="F23" s="7">
        <f>IF(E$37=0,"",E23/E$37)</f>
        <v>0.009490481816030518</v>
      </c>
      <c r="G23" s="6">
        <v>6446.37</v>
      </c>
      <c r="H23" s="6">
        <v>851.5</v>
      </c>
      <c r="I23" s="6">
        <f>SUM(G23:H23)</f>
        <v>7297.87</v>
      </c>
      <c r="J23" s="7">
        <f>IF(I$37=0,"",I23/I$37)</f>
        <v>0.0007266383920657724</v>
      </c>
      <c r="K23" s="8">
        <f>IF(G23=0,"",(B23+C23)/G23-1)</f>
        <v>9.199639487029133</v>
      </c>
      <c r="L23" s="9">
        <f aca="true" t="shared" si="8" ref="L23:M36">IF(H23=0,"",D23/H23-1)</f>
        <v>37.41625366999413</v>
      </c>
      <c r="M23" s="40">
        <f t="shared" si="8"/>
        <v>12.491894210228464</v>
      </c>
    </row>
    <row r="24" spans="1:13" ht="15">
      <c r="A24" s="27" t="s">
        <v>21</v>
      </c>
      <c r="B24" s="52">
        <v>1277603.18</v>
      </c>
      <c r="C24" s="2">
        <v>0</v>
      </c>
      <c r="D24" s="3">
        <v>1388261.17</v>
      </c>
      <c r="E24" s="6">
        <f aca="true" t="shared" si="9" ref="E24:E36">SUM(B24:D24)</f>
        <v>2665864.3499999996</v>
      </c>
      <c r="F24" s="7">
        <f aca="true" t="shared" si="10" ref="F24:F36">IF(E$37=0,"",E24/E$37)</f>
        <v>0.2569551097044458</v>
      </c>
      <c r="G24" s="3">
        <v>796185.18</v>
      </c>
      <c r="H24" s="3">
        <v>1759676.29</v>
      </c>
      <c r="I24" s="6">
        <f aca="true" t="shared" si="11" ref="I24:I36">SUM(G24:H24)</f>
        <v>2555861.47</v>
      </c>
      <c r="J24" s="7">
        <f aca="true" t="shared" si="12" ref="J24:J36">IF(I$37=0,"",I24/I$37)</f>
        <v>0.2544834409086023</v>
      </c>
      <c r="K24" s="8">
        <f aca="true" t="shared" si="13" ref="K24:K36">IF(G24=0,"",(B24+C24)/G24-1)</f>
        <v>0.6046558163767879</v>
      </c>
      <c r="L24" s="9">
        <f t="shared" si="8"/>
        <v>-0.21107013949707765</v>
      </c>
      <c r="M24" s="40">
        <f t="shared" si="8"/>
        <v>0.04303945315158231</v>
      </c>
    </row>
    <row r="25" spans="1:13" ht="15">
      <c r="A25" s="27" t="s">
        <v>22</v>
      </c>
      <c r="B25" s="52">
        <v>0</v>
      </c>
      <c r="C25" s="2">
        <v>0</v>
      </c>
      <c r="D25" s="3">
        <v>256959.12</v>
      </c>
      <c r="E25" s="6">
        <f t="shared" si="9"/>
        <v>256959.12</v>
      </c>
      <c r="F25" s="7">
        <f t="shared" si="10"/>
        <v>0.02476756136116148</v>
      </c>
      <c r="G25" s="3">
        <v>0</v>
      </c>
      <c r="H25" s="3">
        <v>277618.53</v>
      </c>
      <c r="I25" s="6">
        <f t="shared" si="11"/>
        <v>277618.53</v>
      </c>
      <c r="J25" s="7">
        <f t="shared" si="12"/>
        <v>0.027642076694551068</v>
      </c>
      <c r="K25" s="8">
        <v>0</v>
      </c>
      <c r="L25" s="9">
        <f t="shared" si="8"/>
        <v>-0.07441653840613605</v>
      </c>
      <c r="M25" s="40">
        <f t="shared" si="8"/>
        <v>-0.07441653840613605</v>
      </c>
    </row>
    <row r="26" spans="1:13" ht="15">
      <c r="A26" s="27" t="s">
        <v>15</v>
      </c>
      <c r="B26" s="52">
        <v>30635.89</v>
      </c>
      <c r="C26" s="2">
        <v>29794.05</v>
      </c>
      <c r="D26" s="3">
        <v>181980.1</v>
      </c>
      <c r="E26" s="6">
        <f t="shared" si="9"/>
        <v>242410.04</v>
      </c>
      <c r="F26" s="7">
        <f t="shared" si="10"/>
        <v>0.02336521677168574</v>
      </c>
      <c r="G26" s="3">
        <v>26573.56</v>
      </c>
      <c r="H26" s="3">
        <v>238956.52</v>
      </c>
      <c r="I26" s="6">
        <f t="shared" si="11"/>
        <v>265530.08</v>
      </c>
      <c r="J26" s="7">
        <f t="shared" si="12"/>
        <v>0.026438447160102317</v>
      </c>
      <c r="K26" s="8">
        <f t="shared" si="13"/>
        <v>1.2740626397065355</v>
      </c>
      <c r="L26" s="9">
        <f t="shared" si="8"/>
        <v>-0.23843844059998864</v>
      </c>
      <c r="M26" s="40">
        <f t="shared" si="8"/>
        <v>-0.08707126514630659</v>
      </c>
    </row>
    <row r="27" spans="1:13" ht="15">
      <c r="A27" s="27" t="s">
        <v>16</v>
      </c>
      <c r="B27" s="52">
        <v>3572.28</v>
      </c>
      <c r="C27" s="2">
        <v>1288.55</v>
      </c>
      <c r="D27" s="3">
        <v>7451.86</v>
      </c>
      <c r="E27" s="6">
        <f t="shared" si="9"/>
        <v>12312.689999999999</v>
      </c>
      <c r="F27" s="7">
        <f t="shared" si="10"/>
        <v>0.001186785295248362</v>
      </c>
      <c r="G27" s="3">
        <v>11802.42</v>
      </c>
      <c r="H27" s="3">
        <v>12156.04</v>
      </c>
      <c r="I27" s="6">
        <f t="shared" si="11"/>
        <v>23958.46</v>
      </c>
      <c r="J27" s="7">
        <f t="shared" si="12"/>
        <v>0.002385509313097126</v>
      </c>
      <c r="K27" s="8">
        <f t="shared" si="13"/>
        <v>-0.5881497184475726</v>
      </c>
      <c r="L27" s="9">
        <f t="shared" si="8"/>
        <v>-0.3869829319416521</v>
      </c>
      <c r="M27" s="40">
        <f t="shared" si="8"/>
        <v>-0.4860817431504363</v>
      </c>
    </row>
    <row r="28" spans="1:13" ht="15">
      <c r="A28" s="27" t="s">
        <v>23</v>
      </c>
      <c r="B28" s="52">
        <v>1755.85</v>
      </c>
      <c r="C28" s="2">
        <v>1047.25</v>
      </c>
      <c r="D28" s="3">
        <v>4571.01</v>
      </c>
      <c r="E28" s="6">
        <f t="shared" si="9"/>
        <v>7374.110000000001</v>
      </c>
      <c r="F28" s="7">
        <f t="shared" si="10"/>
        <v>0.0007107695648590113</v>
      </c>
      <c r="G28" s="3">
        <v>0</v>
      </c>
      <c r="H28" s="3">
        <v>0</v>
      </c>
      <c r="I28" s="6">
        <f t="shared" si="11"/>
        <v>0</v>
      </c>
      <c r="J28" s="7">
        <f t="shared" si="12"/>
        <v>0</v>
      </c>
      <c r="K28" s="8">
        <v>0</v>
      </c>
      <c r="L28" s="9">
        <v>0</v>
      </c>
      <c r="M28" s="40">
        <v>0</v>
      </c>
    </row>
    <row r="29" spans="1:13" ht="15">
      <c r="A29" s="27" t="s">
        <v>13</v>
      </c>
      <c r="B29" s="52">
        <v>55881.48</v>
      </c>
      <c r="C29" s="2">
        <v>52624.25</v>
      </c>
      <c r="D29" s="3">
        <v>175930.92</v>
      </c>
      <c r="E29" s="6">
        <f t="shared" si="9"/>
        <v>284436.65</v>
      </c>
      <c r="F29" s="7">
        <f t="shared" si="10"/>
        <v>0.02741604260723734</v>
      </c>
      <c r="G29" s="3">
        <v>122703.14</v>
      </c>
      <c r="H29" s="3">
        <v>200595.633</v>
      </c>
      <c r="I29" s="6">
        <f t="shared" si="11"/>
        <v>323298.773</v>
      </c>
      <c r="J29" s="7">
        <f t="shared" si="12"/>
        <v>0.03219039261723724</v>
      </c>
      <c r="K29" s="8">
        <f t="shared" si="13"/>
        <v>-0.11570535195757814</v>
      </c>
      <c r="L29" s="9">
        <f t="shared" si="8"/>
        <v>-0.12295737764141645</v>
      </c>
      <c r="M29" s="40">
        <f t="shared" si="8"/>
        <v>-0.12020498141513192</v>
      </c>
    </row>
    <row r="30" spans="1:13" ht="15">
      <c r="A30" s="27" t="s">
        <v>32</v>
      </c>
      <c r="B30" s="52">
        <v>32030.13</v>
      </c>
      <c r="C30" s="2">
        <v>20015.86</v>
      </c>
      <c r="D30" s="3">
        <v>18761.47</v>
      </c>
      <c r="E30" s="6">
        <f t="shared" si="9"/>
        <v>70807.46</v>
      </c>
      <c r="F30" s="7">
        <f t="shared" si="10"/>
        <v>0.006824930402851578</v>
      </c>
      <c r="G30" s="3">
        <v>30907.62</v>
      </c>
      <c r="H30" s="3">
        <v>3890.02</v>
      </c>
      <c r="I30" s="6">
        <f t="shared" si="11"/>
        <v>34797.64</v>
      </c>
      <c r="J30" s="7">
        <f t="shared" si="12"/>
        <v>0.0034647508351455425</v>
      </c>
      <c r="K30" s="8">
        <f t="shared" si="13"/>
        <v>0.6839209877693593</v>
      </c>
      <c r="L30" s="9">
        <f t="shared" si="8"/>
        <v>3.822975203212323</v>
      </c>
      <c r="M30" s="40">
        <f t="shared" si="8"/>
        <v>1.034835121002459</v>
      </c>
    </row>
    <row r="31" spans="1:13" ht="15">
      <c r="A31" s="27" t="s">
        <v>24</v>
      </c>
      <c r="B31" s="52">
        <v>17477.3</v>
      </c>
      <c r="C31" s="2">
        <v>27311.69</v>
      </c>
      <c r="D31" s="3">
        <v>83057.87</v>
      </c>
      <c r="E31" s="6">
        <f t="shared" si="9"/>
        <v>127846.85999999999</v>
      </c>
      <c r="F31" s="7">
        <f t="shared" si="10"/>
        <v>0.012322796520636515</v>
      </c>
      <c r="G31" s="3">
        <v>20022.34</v>
      </c>
      <c r="H31" s="3">
        <v>44387.29</v>
      </c>
      <c r="I31" s="6">
        <f t="shared" si="11"/>
        <v>64409.630000000005</v>
      </c>
      <c r="J31" s="7">
        <f t="shared" si="12"/>
        <v>0.006413173977715599</v>
      </c>
      <c r="K31" s="8">
        <f t="shared" si="13"/>
        <v>1.236950825927439</v>
      </c>
      <c r="L31" s="9">
        <f t="shared" si="8"/>
        <v>0.8712084022250512</v>
      </c>
      <c r="M31" s="40">
        <f t="shared" si="8"/>
        <v>0.9849028786533935</v>
      </c>
    </row>
    <row r="32" spans="1:13" ht="15">
      <c r="A32" s="27" t="s">
        <v>25</v>
      </c>
      <c r="B32" s="52">
        <v>2790.42</v>
      </c>
      <c r="C32" s="2">
        <v>10979.1</v>
      </c>
      <c r="D32" s="3">
        <v>30459.69</v>
      </c>
      <c r="E32" s="6">
        <f t="shared" si="9"/>
        <v>44229.21</v>
      </c>
      <c r="F32" s="7">
        <f t="shared" si="10"/>
        <v>0.004263128207438976</v>
      </c>
      <c r="G32" s="3">
        <v>0</v>
      </c>
      <c r="H32" s="3">
        <v>0</v>
      </c>
      <c r="I32" s="6">
        <f t="shared" si="11"/>
        <v>0</v>
      </c>
      <c r="J32" s="7">
        <f t="shared" si="12"/>
        <v>0</v>
      </c>
      <c r="K32" s="8">
        <v>0</v>
      </c>
      <c r="L32" s="9">
        <v>0</v>
      </c>
      <c r="M32" s="40">
        <v>0</v>
      </c>
    </row>
    <row r="33" spans="1:13" ht="15">
      <c r="A33" s="27" t="s">
        <v>26</v>
      </c>
      <c r="B33" s="52">
        <v>258904.72</v>
      </c>
      <c r="C33" s="2">
        <v>517202.46</v>
      </c>
      <c r="D33" s="3">
        <v>87631.59</v>
      </c>
      <c r="E33" s="6">
        <f t="shared" si="9"/>
        <v>863738.77</v>
      </c>
      <c r="F33" s="7">
        <f t="shared" si="10"/>
        <v>0.08325333222650023</v>
      </c>
      <c r="G33" s="3">
        <v>788780.79</v>
      </c>
      <c r="H33" s="3">
        <v>100080.86</v>
      </c>
      <c r="I33" s="6">
        <f t="shared" si="11"/>
        <v>888861.65</v>
      </c>
      <c r="J33" s="7">
        <f t="shared" si="12"/>
        <v>0.08850267271476873</v>
      </c>
      <c r="K33" s="8">
        <f t="shared" si="13"/>
        <v>-0.016067341092320442</v>
      </c>
      <c r="L33" s="9">
        <f t="shared" si="8"/>
        <v>-0.12439211653457016</v>
      </c>
      <c r="M33" s="40">
        <f t="shared" si="8"/>
        <v>-0.028264106118201848</v>
      </c>
    </row>
    <row r="34" spans="1:13" ht="15">
      <c r="A34" s="27" t="s">
        <v>14</v>
      </c>
      <c r="B34" s="52">
        <v>19256.48</v>
      </c>
      <c r="C34" s="2">
        <v>34866.03</v>
      </c>
      <c r="D34" s="3">
        <v>38008.17</v>
      </c>
      <c r="E34" s="6">
        <f t="shared" si="9"/>
        <v>92130.68</v>
      </c>
      <c r="F34" s="7">
        <f t="shared" si="10"/>
        <v>0.008880215149186113</v>
      </c>
      <c r="G34" s="3">
        <v>83140.89</v>
      </c>
      <c r="H34" s="3">
        <v>166312.49</v>
      </c>
      <c r="I34" s="6">
        <f t="shared" si="11"/>
        <v>249453.38</v>
      </c>
      <c r="J34" s="7">
        <f t="shared" si="12"/>
        <v>0.024837713324377127</v>
      </c>
      <c r="K34" s="8">
        <f t="shared" si="13"/>
        <v>-0.34902657404798054</v>
      </c>
      <c r="L34" s="9">
        <f t="shared" si="8"/>
        <v>-0.771465330114413</v>
      </c>
      <c r="M34" s="40">
        <f t="shared" si="8"/>
        <v>-0.630669746787957</v>
      </c>
    </row>
    <row r="35" spans="1:13" ht="15">
      <c r="A35" s="27" t="s">
        <v>27</v>
      </c>
      <c r="B35" s="52">
        <v>1842709.2</v>
      </c>
      <c r="C35" s="2">
        <v>94672.51</v>
      </c>
      <c r="D35" s="17">
        <v>3666607.89</v>
      </c>
      <c r="E35" s="6">
        <f t="shared" si="9"/>
        <v>5603989.6</v>
      </c>
      <c r="F35" s="7">
        <f t="shared" si="10"/>
        <v>0.5401526759793961</v>
      </c>
      <c r="G35" s="17">
        <v>241438.83</v>
      </c>
      <c r="H35" s="17">
        <v>5040538.66</v>
      </c>
      <c r="I35" s="6">
        <f t="shared" si="11"/>
        <v>5281977.49</v>
      </c>
      <c r="J35" s="7">
        <f t="shared" si="12"/>
        <v>0.5259188818465119</v>
      </c>
      <c r="K35" s="8">
        <f t="shared" si="13"/>
        <v>7.024317008163104</v>
      </c>
      <c r="L35" s="9">
        <f t="shared" si="8"/>
        <v>-0.27257617938793866</v>
      </c>
      <c r="M35" s="40">
        <f t="shared" si="8"/>
        <v>0.060964309410564965</v>
      </c>
    </row>
    <row r="36" spans="1:13" ht="15.75" thickBot="1">
      <c r="A36" s="28" t="s">
        <v>9</v>
      </c>
      <c r="B36" s="53">
        <v>379.62</v>
      </c>
      <c r="C36" s="2">
        <v>0</v>
      </c>
      <c r="D36" s="43">
        <v>3883.96</v>
      </c>
      <c r="E36" s="6">
        <f t="shared" si="9"/>
        <v>4263.58</v>
      </c>
      <c r="F36" s="7">
        <f t="shared" si="10"/>
        <v>0.0004109543933222563</v>
      </c>
      <c r="G36" s="43">
        <v>67978.35</v>
      </c>
      <c r="H36" s="43">
        <v>2287.83</v>
      </c>
      <c r="I36" s="6">
        <f t="shared" si="11"/>
        <v>70266.18000000001</v>
      </c>
      <c r="J36" s="7">
        <f t="shared" si="12"/>
        <v>0.006996302215825184</v>
      </c>
      <c r="K36" s="8">
        <f t="shared" si="13"/>
        <v>-0.9944155749587921</v>
      </c>
      <c r="L36" s="9">
        <f t="shared" si="8"/>
        <v>0.697661102442052</v>
      </c>
      <c r="M36" s="40">
        <f t="shared" si="8"/>
        <v>-0.9393224450226269</v>
      </c>
    </row>
    <row r="37" spans="1:39" s="24" customFormat="1" ht="16.5" thickBot="1" thickTop="1">
      <c r="A37" s="18" t="s">
        <v>8</v>
      </c>
      <c r="B37" s="19">
        <f>SUM(B23:B36)</f>
        <v>3578907.55</v>
      </c>
      <c r="C37" s="19">
        <f>SUM(C23:C36)</f>
        <v>819641.4</v>
      </c>
      <c r="D37" s="20">
        <f>SUM(D23:D36)</f>
        <v>5976276.26</v>
      </c>
      <c r="E37" s="20">
        <f>SUM(E23:E36)</f>
        <v>10374825.209999999</v>
      </c>
      <c r="F37" s="21">
        <f>IF(E$37=0,"",E37/E$37)</f>
        <v>1</v>
      </c>
      <c r="G37" s="20">
        <f>SUM(G23:G36)</f>
        <v>2195979.49</v>
      </c>
      <c r="H37" s="20">
        <f>SUM(H23:H36)</f>
        <v>7847351.663</v>
      </c>
      <c r="I37" s="20">
        <f>SUM(I23:I36)</f>
        <v>10043331.153</v>
      </c>
      <c r="J37" s="21">
        <f>IF(I$37=0,"",I37/I$37)</f>
        <v>1</v>
      </c>
      <c r="K37" s="22">
        <f>IF(G37=0,"",(B37+C37)/G37-1)</f>
        <v>1.0030009251133762</v>
      </c>
      <c r="L37" s="23">
        <f>IF(H37=0,"",D37/H37-1)</f>
        <v>-0.23843399446746572</v>
      </c>
      <c r="M37" s="21">
        <f>IF(I37=0,"",E37/I37-1)</f>
        <v>0.03300638522717425</v>
      </c>
      <c r="N37" s="42"/>
      <c r="O37" s="39"/>
      <c r="AF37" s="39"/>
      <c r="AG37" s="39"/>
      <c r="AH37" s="39"/>
      <c r="AI37" s="39"/>
      <c r="AJ37" s="39"/>
      <c r="AK37" s="39"/>
      <c r="AL37" s="39"/>
      <c r="AM37" s="39"/>
    </row>
    <row r="38" ht="15" thickTop="1">
      <c r="A38" s="39"/>
    </row>
    <row r="39" ht="14.25">
      <c r="A39" s="39"/>
    </row>
    <row r="40" ht="14.25">
      <c r="A40" s="39"/>
    </row>
    <row r="41" ht="14.25">
      <c r="A41" s="39"/>
    </row>
    <row r="42" ht="14.25">
      <c r="A42" s="39"/>
    </row>
    <row r="43" ht="14.25">
      <c r="A43" s="39"/>
    </row>
    <row r="44" ht="14.25">
      <c r="A44" s="39"/>
    </row>
    <row r="45" ht="14.25">
      <c r="A45" s="39"/>
    </row>
    <row r="46" ht="14.25">
      <c r="A46" s="39"/>
    </row>
    <row r="47" ht="14.25">
      <c r="A47" s="39"/>
    </row>
    <row r="48" ht="14.25">
      <c r="A48" s="39"/>
    </row>
    <row r="49" ht="14.25">
      <c r="A49" s="39"/>
    </row>
    <row r="50" ht="14.25">
      <c r="A50" s="39"/>
    </row>
    <row r="51" ht="14.25">
      <c r="A51" s="39"/>
    </row>
    <row r="52" ht="14.25">
      <c r="A52" s="39"/>
    </row>
    <row r="53" ht="14.25">
      <c r="A53" s="39"/>
    </row>
    <row r="54" ht="14.25">
      <c r="A54" s="39"/>
    </row>
    <row r="55" ht="14.25">
      <c r="A55" s="39"/>
    </row>
    <row r="56" ht="14.25">
      <c r="A56" s="39"/>
    </row>
    <row r="57" ht="14.25">
      <c r="A57" s="39"/>
    </row>
    <row r="58" ht="14.25">
      <c r="A58" s="39"/>
    </row>
    <row r="59" ht="14.25">
      <c r="A59" s="39"/>
    </row>
  </sheetData>
  <printOptions/>
  <pageMargins left="0.75" right="0.75" top="1" bottom="1" header="0.5" footer="0.5"/>
  <pageSetup fitToHeight="1" fitToWidth="1" horizontalDpi="600" verticalDpi="600" orientation="landscape" paperSize="5" scale="76" r:id="rId1"/>
  <headerFooter alignWithMargins="0">
    <oddHeader>&amp;C&amp;"Arial,Bold"&amp;14Prairie Land Border Sales Dec 06 - 07</oddHeader>
    <oddFooter>&amp;LStatistics and Reference Materials/Prairie Land Border (Dec 06-07)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txn717</cp:lastModifiedBy>
  <cp:lastPrinted>2008-02-13T20:58:36Z</cp:lastPrinted>
  <dcterms:created xsi:type="dcterms:W3CDTF">2006-01-31T19:56:50Z</dcterms:created>
  <dcterms:modified xsi:type="dcterms:W3CDTF">2008-02-13T20:58:39Z</dcterms:modified>
  <cp:category/>
  <cp:version/>
  <cp:contentType/>
  <cp:contentStatus/>
</cp:coreProperties>
</file>