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5" yWindow="300" windowWidth="10725" windowHeight="6510" activeTab="0"/>
  </bookViews>
  <sheets>
    <sheet name="Sheet1" sheetId="1" r:id="rId1"/>
  </sheets>
  <definedNames>
    <definedName name="_xlnm.Print_Area" localSheetId="0">'Sheet1'!$A$1:$M$37</definedName>
  </definedNames>
  <calcPr fullCalcOnLoad="1"/>
</workbook>
</file>

<file path=xl/sharedStrings.xml><?xml version="1.0" encoding="utf-8"?>
<sst xmlns="http://schemas.openxmlformats.org/spreadsheetml/2006/main" count="86" uniqueCount="33">
  <si>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</si>
  <si>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</si>
  <si>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</si>
  <si>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</si>
  <si>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</si>
  <si>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</si>
  <si>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</si>
  <si>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</si>
  <si>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</si>
  <si>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</si>
  <si>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</si>
  <si>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</si>
  <si>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</si>
  <si>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</si>
  <si>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</si>
  <si>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</si>
  <si>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</si>
  <si>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Pacific Gross Sales - Land Border</t>
  </si>
  <si>
    <t>Imported (IDP)</t>
  </si>
  <si>
    <t>Imported (IDNP)</t>
  </si>
  <si>
    <t>Dec 07</t>
  </si>
  <si>
    <t>Jan - Dec 07</t>
  </si>
  <si>
    <t>Dec 06</t>
  </si>
  <si>
    <t>Jan - Dec 06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</si>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</sst>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10" fontId="2" fillId="0" borderId="3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 quotePrefix="1">
      <alignment horizontal="center"/>
    </xf>
    <xf numFmtId="0" fontId="1" fillId="0" borderId="8" xfId="0" applyFont="1" applyBorder="1" applyAlignment="1" quotePrefix="1">
      <alignment horizontal="center"/>
    </xf>
    <xf numFmtId="0" fontId="2" fillId="0" borderId="10" xfId="0" applyFont="1" applyBorder="1" applyAlignment="1">
      <alignment/>
    </xf>
    <xf numFmtId="164" fontId="2" fillId="0" borderId="11" xfId="0" applyNumberFormat="1" applyFont="1" applyBorder="1" applyAlignment="1">
      <alignment/>
    </xf>
    <xf numFmtId="0" fontId="1" fillId="2" borderId="12" xfId="0" applyFont="1" applyFill="1" applyBorder="1" applyAlignment="1">
      <alignment/>
    </xf>
    <xf numFmtId="164" fontId="1" fillId="2" borderId="13" xfId="0" applyNumberFormat="1" applyFont="1" applyFill="1" applyBorder="1" applyAlignment="1">
      <alignment/>
    </xf>
    <xf numFmtId="164" fontId="1" fillId="2" borderId="14" xfId="0" applyNumberFormat="1" applyFont="1" applyFill="1" applyBorder="1" applyAlignment="1">
      <alignment/>
    </xf>
    <xf numFmtId="10" fontId="1" fillId="2" borderId="15" xfId="19" applyNumberFormat="1" applyFont="1" applyFill="1" applyBorder="1" applyAlignment="1">
      <alignment/>
    </xf>
    <xf numFmtId="10" fontId="1" fillId="2" borderId="13" xfId="19" applyNumberFormat="1" applyFont="1" applyFill="1" applyBorder="1" applyAlignment="1">
      <alignment/>
    </xf>
    <xf numFmtId="10" fontId="1" fillId="2" borderId="14" xfId="19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17" xfId="0" applyFont="1" applyBorder="1" applyAlignment="1">
      <alignment/>
    </xf>
    <xf numFmtId="17" fontId="3" fillId="0" borderId="12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0" xfId="0" applyFont="1" applyBorder="1" applyAlignment="1">
      <alignment/>
    </xf>
    <xf numFmtId="10" fontId="1" fillId="0" borderId="5" xfId="19" applyNumberFormat="1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0" fontId="2" fillId="0" borderId="27" xfId="0" applyFont="1" applyBorder="1" applyAlignment="1">
      <alignment/>
    </xf>
    <xf numFmtId="164" fontId="2" fillId="0" borderId="28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9" xfId="0" applyFont="1" applyBorder="1" applyAlignment="1" quotePrefix="1">
      <alignment horizontal="center"/>
    </xf>
    <xf numFmtId="17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7" fontId="3" fillId="0" borderId="16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64" fontId="2" fillId="0" borderId="31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2" fillId="0" borderId="3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9"/>
  <sheetViews>
    <sheetView tabSelected="1" workbookViewId="0" topLeftCell="A1">
      <pane xSplit="1" topLeftCell="B1" activePane="topRight" state="frozen"/>
      <selection pane="topLeft" activeCell="A1" sqref="A1"/>
      <selection pane="topRight" activeCell="A23" sqref="A23:A36"/>
    </sheetView>
  </sheetViews>
  <sheetFormatPr defaultColWidth="9.140625" defaultRowHeight="12.75"/>
  <cols>
    <col min="1" max="1" width="47.8515625" style="29" customWidth="1"/>
    <col min="2" max="2" width="17.421875" style="39" bestFit="1" customWidth="1"/>
    <col min="3" max="3" width="15.7109375" style="1" bestFit="1" customWidth="1"/>
    <col min="4" max="4" width="14.57421875" style="1" bestFit="1" customWidth="1"/>
    <col min="5" max="5" width="15.421875" style="1" bestFit="1" customWidth="1"/>
    <col min="6" max="6" width="9.140625" style="1" bestFit="1" customWidth="1"/>
    <col min="7" max="7" width="15.421875" style="1" bestFit="1" customWidth="1"/>
    <col min="8" max="8" width="15.7109375" style="1" bestFit="1" customWidth="1"/>
    <col min="9" max="9" width="15.421875" style="1" bestFit="1" customWidth="1"/>
    <col min="10" max="10" width="9.140625" style="1" bestFit="1" customWidth="1"/>
    <col min="11" max="13" width="11.421875" style="1" bestFit="1" customWidth="1"/>
    <col min="14" max="16384" width="9.140625" style="1" customWidth="1"/>
  </cols>
  <sheetData>
    <row r="1" spans="1:38" s="35" customFormat="1" ht="16.5" thickBot="1" thickTop="1">
      <c r="A1" s="30" t="s">
        <v>17</v>
      </c>
      <c r="B1" s="48"/>
      <c r="C1" s="34"/>
      <c r="D1" s="41" t="s">
        <v>20</v>
      </c>
      <c r="F1" s="36"/>
      <c r="G1" s="37"/>
      <c r="H1" s="41" t="s">
        <v>22</v>
      </c>
      <c r="J1" s="36"/>
      <c r="K1" s="37"/>
      <c r="L1" s="34" t="s">
        <v>12</v>
      </c>
      <c r="M1" s="36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</row>
    <row r="2" spans="1:38" ht="15.75" thickTop="1">
      <c r="A2" s="25" t="s">
        <v>0</v>
      </c>
      <c r="B2" s="49" t="s">
        <v>19</v>
      </c>
      <c r="C2" s="31" t="s">
        <v>18</v>
      </c>
      <c r="D2" s="32" t="s">
        <v>2</v>
      </c>
      <c r="E2" s="32" t="s">
        <v>3</v>
      </c>
      <c r="F2" s="33" t="s">
        <v>10</v>
      </c>
      <c r="G2" s="31" t="s">
        <v>1</v>
      </c>
      <c r="H2" s="32" t="s">
        <v>2</v>
      </c>
      <c r="I2" s="32" t="s">
        <v>3</v>
      </c>
      <c r="J2" s="33" t="s">
        <v>10</v>
      </c>
      <c r="K2" s="31" t="s">
        <v>1</v>
      </c>
      <c r="L2" s="32" t="s">
        <v>2</v>
      </c>
      <c r="M2" s="33" t="s">
        <v>3</v>
      </c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</row>
    <row r="3" spans="1:38" s="16" customFormat="1" ht="15.75" thickBot="1">
      <c r="A3" s="10" t="s">
        <v>4</v>
      </c>
      <c r="B3" s="50" t="s">
        <v>5</v>
      </c>
      <c r="C3" s="11" t="s">
        <v>5</v>
      </c>
      <c r="D3" s="12" t="s">
        <v>6</v>
      </c>
      <c r="E3" s="12"/>
      <c r="F3" s="13" t="s">
        <v>11</v>
      </c>
      <c r="G3" s="11" t="s">
        <v>5</v>
      </c>
      <c r="H3" s="12" t="s">
        <v>6</v>
      </c>
      <c r="I3" s="12"/>
      <c r="J3" s="13" t="s">
        <v>11</v>
      </c>
      <c r="K3" s="14" t="s">
        <v>7</v>
      </c>
      <c r="L3" s="15" t="s">
        <v>7</v>
      </c>
      <c r="M3" s="45" t="s">
        <v>7</v>
      </c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</row>
    <row r="4" spans="1:13" ht="15.75" thickTop="1">
      <c r="A4" s="26" t="s">
        <v>24</v>
      </c>
      <c r="B4" s="51">
        <v>24406.4</v>
      </c>
      <c r="C4" s="5">
        <v>3769.8</v>
      </c>
      <c r="D4" s="6">
        <v>325.03</v>
      </c>
      <c r="E4" s="6">
        <f>SUM(B4:D4)</f>
        <v>28501.23</v>
      </c>
      <c r="F4" s="7">
        <f aca="true" t="shared" si="0" ref="F4:F17">IF(E$18=0,"",E4/E$18)</f>
        <v>0.018198332964167882</v>
      </c>
      <c r="G4" s="5">
        <v>17947.23</v>
      </c>
      <c r="H4" s="6">
        <v>1568.66</v>
      </c>
      <c r="I4" s="6">
        <f>SUM(G4:H4)</f>
        <v>19515.89</v>
      </c>
      <c r="J4" s="7">
        <f>IF(I$18=0,"",I4/I$18)</f>
        <v>0.01277552687529472</v>
      </c>
      <c r="K4" s="8">
        <f>IF(G4=0,"",(B4+C4)/G4-1)</f>
        <v>0.5699470057496339</v>
      </c>
      <c r="L4" s="9">
        <f aca="true" t="shared" si="1" ref="L4:L17">IF(H4=0,"",D4/H4-1)</f>
        <v>-0.7927976744482552</v>
      </c>
      <c r="M4" s="40">
        <f aca="true" t="shared" si="2" ref="M4:M18">IF(I4=0,"",E4/I4-1)</f>
        <v>0.4604114903291625</v>
      </c>
    </row>
    <row r="5" spans="1:13" ht="15">
      <c r="A5" s="27" t="s">
        <v>25</v>
      </c>
      <c r="B5" s="52">
        <v>400978.28</v>
      </c>
      <c r="C5" s="2">
        <v>0</v>
      </c>
      <c r="D5" s="3">
        <v>220238.4</v>
      </c>
      <c r="E5" s="6">
        <f aca="true" t="shared" si="3" ref="E5:E17">SUM(B5:D5)</f>
        <v>621216.68</v>
      </c>
      <c r="F5" s="7">
        <f t="shared" si="0"/>
        <v>0.3966533369098432</v>
      </c>
      <c r="G5" s="2">
        <v>437676.1</v>
      </c>
      <c r="H5" s="3">
        <v>213695.47</v>
      </c>
      <c r="I5" s="6">
        <f aca="true" t="shared" si="4" ref="I5:I17">SUM(G5:H5)</f>
        <v>651371.57</v>
      </c>
      <c r="J5" s="7">
        <f aca="true" t="shared" si="5" ref="J5:J11">IF(I$18=0,"",I5/I$18)</f>
        <v>0.42640202411152733</v>
      </c>
      <c r="K5" s="8">
        <f aca="true" t="shared" si="6" ref="K5:K17">IF(G5=0,"",(B5+C5)/G5-1)</f>
        <v>-0.08384698182057448</v>
      </c>
      <c r="L5" s="9">
        <f t="shared" si="1"/>
        <v>0.030618009824915804</v>
      </c>
      <c r="M5" s="40">
        <f t="shared" si="2"/>
        <v>-0.04629445218187811</v>
      </c>
    </row>
    <row r="6" spans="1:13" ht="15">
      <c r="A6" s="27" t="s">
        <v>26</v>
      </c>
      <c r="B6" s="52">
        <v>1736.42</v>
      </c>
      <c r="C6" s="2">
        <v>0</v>
      </c>
      <c r="D6" s="3">
        <v>14361.99</v>
      </c>
      <c r="E6" s="6">
        <f t="shared" si="3"/>
        <v>16098.41</v>
      </c>
      <c r="F6" s="7">
        <f t="shared" si="0"/>
        <v>0.01027900288421552</v>
      </c>
      <c r="G6" s="2">
        <v>1798.03</v>
      </c>
      <c r="H6" s="3">
        <v>15141.72</v>
      </c>
      <c r="I6" s="6">
        <f t="shared" si="4"/>
        <v>16939.75</v>
      </c>
      <c r="J6" s="7">
        <f t="shared" si="5"/>
        <v>0.01108912949323724</v>
      </c>
      <c r="K6" s="8">
        <f t="shared" si="6"/>
        <v>-0.03426527922225986</v>
      </c>
      <c r="L6" s="9">
        <f t="shared" si="1"/>
        <v>-0.0514954707919576</v>
      </c>
      <c r="M6" s="40">
        <f t="shared" si="2"/>
        <v>-0.04966661255331395</v>
      </c>
    </row>
    <row r="7" spans="1:13" ht="15">
      <c r="A7" s="27" t="s">
        <v>15</v>
      </c>
      <c r="B7" s="52">
        <v>9434</v>
      </c>
      <c r="C7" s="2">
        <v>14036.87</v>
      </c>
      <c r="D7" s="3">
        <v>7215.98</v>
      </c>
      <c r="E7" s="6">
        <f t="shared" si="3"/>
        <v>30686.850000000002</v>
      </c>
      <c r="F7" s="7">
        <f t="shared" si="0"/>
        <v>0.0195938741563601</v>
      </c>
      <c r="G7" s="2">
        <v>10555.53</v>
      </c>
      <c r="H7" s="3">
        <v>10226.67</v>
      </c>
      <c r="I7" s="6">
        <f t="shared" si="4"/>
        <v>20782.2</v>
      </c>
      <c r="J7" s="7">
        <f t="shared" si="5"/>
        <v>0.013604480996139553</v>
      </c>
      <c r="K7" s="8">
        <f t="shared" si="6"/>
        <v>1.2235614886225514</v>
      </c>
      <c r="L7" s="9">
        <f t="shared" si="1"/>
        <v>-0.29439592751110577</v>
      </c>
      <c r="M7" s="40">
        <f t="shared" si="2"/>
        <v>0.47659294973583166</v>
      </c>
    </row>
    <row r="8" spans="1:13" ht="15">
      <c r="A8" s="27" t="s">
        <v>16</v>
      </c>
      <c r="B8" s="52">
        <v>682.44</v>
      </c>
      <c r="C8" s="2">
        <v>35.95</v>
      </c>
      <c r="D8" s="3">
        <v>875.5</v>
      </c>
      <c r="E8" s="6">
        <f t="shared" si="3"/>
        <v>1593.89</v>
      </c>
      <c r="F8" s="7">
        <f t="shared" si="0"/>
        <v>0.001017715408361588</v>
      </c>
      <c r="G8" s="2">
        <v>371.39</v>
      </c>
      <c r="H8" s="3">
        <v>512.19</v>
      </c>
      <c r="I8" s="6">
        <f>SUM(G8:H8)</f>
        <v>883.58</v>
      </c>
      <c r="J8" s="7">
        <f t="shared" si="5"/>
        <v>0.0005784107225687841</v>
      </c>
      <c r="K8" s="8">
        <f t="shared" si="6"/>
        <v>0.9343277955787719</v>
      </c>
      <c r="L8" s="9">
        <f t="shared" si="1"/>
        <v>0.7093266170756944</v>
      </c>
      <c r="M8" s="40">
        <f t="shared" si="2"/>
        <v>0.8039000430068586</v>
      </c>
    </row>
    <row r="9" spans="1:13" ht="15">
      <c r="A9" s="27" t="s">
        <v>27</v>
      </c>
      <c r="B9" s="52">
        <v>307.79</v>
      </c>
      <c r="C9" s="2">
        <v>299.8</v>
      </c>
      <c r="D9" s="3">
        <v>21.58</v>
      </c>
      <c r="E9" s="6">
        <f t="shared" si="3"/>
        <v>629.1700000000001</v>
      </c>
      <c r="F9" s="7">
        <f t="shared" si="0"/>
        <v>0.0004017316147782221</v>
      </c>
      <c r="G9" s="2">
        <v>0</v>
      </c>
      <c r="H9" s="3">
        <v>0</v>
      </c>
      <c r="I9" s="6">
        <f t="shared" si="4"/>
        <v>0</v>
      </c>
      <c r="J9" s="7">
        <f t="shared" si="5"/>
        <v>0</v>
      </c>
      <c r="K9" s="8">
        <v>0</v>
      </c>
      <c r="L9" s="9">
        <v>0</v>
      </c>
      <c r="M9" s="40">
        <v>0</v>
      </c>
    </row>
    <row r="10" spans="1:13" ht="15">
      <c r="A10" s="27" t="s">
        <v>13</v>
      </c>
      <c r="B10" s="52">
        <v>42167.06</v>
      </c>
      <c r="C10" s="2">
        <v>2697.45</v>
      </c>
      <c r="D10" s="3">
        <v>34323.04</v>
      </c>
      <c r="E10" s="6">
        <f t="shared" si="3"/>
        <v>79187.54999999999</v>
      </c>
      <c r="F10" s="7">
        <f t="shared" si="0"/>
        <v>0.05056207754951952</v>
      </c>
      <c r="G10" s="2">
        <v>54362.66</v>
      </c>
      <c r="H10" s="3">
        <v>33209.95</v>
      </c>
      <c r="I10" s="6">
        <f t="shared" si="4"/>
        <v>87572.61</v>
      </c>
      <c r="J10" s="7">
        <f t="shared" si="5"/>
        <v>0.057326938848020925</v>
      </c>
      <c r="K10" s="8">
        <f t="shared" si="6"/>
        <v>-0.17471827169605036</v>
      </c>
      <c r="L10" s="9">
        <f t="shared" si="1"/>
        <v>0.03351676229563738</v>
      </c>
      <c r="M10" s="40">
        <f t="shared" si="2"/>
        <v>-0.09574980122209453</v>
      </c>
    </row>
    <row r="11" spans="1:13" ht="15">
      <c r="A11" s="27" t="s">
        <v>32</v>
      </c>
      <c r="B11" s="52">
        <v>20227.55</v>
      </c>
      <c r="C11" s="2">
        <v>2221.31</v>
      </c>
      <c r="D11" s="3">
        <v>374.66</v>
      </c>
      <c r="E11" s="6">
        <f t="shared" si="3"/>
        <v>22823.52</v>
      </c>
      <c r="F11" s="7">
        <f t="shared" si="0"/>
        <v>0.014573055842654684</v>
      </c>
      <c r="G11" s="2">
        <v>25363.01</v>
      </c>
      <c r="H11" s="3">
        <v>1130.13</v>
      </c>
      <c r="I11" s="6">
        <f t="shared" si="4"/>
        <v>26493.14</v>
      </c>
      <c r="J11" s="7">
        <f t="shared" si="5"/>
        <v>0.017342986770316166</v>
      </c>
      <c r="K11" s="8">
        <f t="shared" si="6"/>
        <v>-0.11489764030373362</v>
      </c>
      <c r="L11" s="9">
        <f t="shared" si="1"/>
        <v>-0.6684806172741189</v>
      </c>
      <c r="M11" s="40">
        <f t="shared" si="2"/>
        <v>-0.138512082750478</v>
      </c>
    </row>
    <row r="12" spans="1:13" ht="15">
      <c r="A12" s="27" t="s">
        <v>28</v>
      </c>
      <c r="B12" s="52">
        <v>40276.7</v>
      </c>
      <c r="C12" s="2">
        <v>1969.47</v>
      </c>
      <c r="D12" s="3">
        <v>12390.27</v>
      </c>
      <c r="E12" s="6">
        <f t="shared" si="3"/>
        <v>54636.44</v>
      </c>
      <c r="F12" s="7">
        <f t="shared" si="0"/>
        <v>0.034885937452411024</v>
      </c>
      <c r="G12" s="2">
        <v>48517.01</v>
      </c>
      <c r="H12" s="3">
        <v>7078.98</v>
      </c>
      <c r="I12" s="6">
        <f t="shared" si="4"/>
        <v>55595.990000000005</v>
      </c>
      <c r="J12" s="7">
        <f aca="true" t="shared" si="7" ref="J12:J18">IF(I$18=0,"",I12/I$18)</f>
        <v>0.036394346576231806</v>
      </c>
      <c r="K12" s="8">
        <f t="shared" si="6"/>
        <v>-0.12925033921092832</v>
      </c>
      <c r="L12" s="9">
        <f t="shared" si="1"/>
        <v>0.7502902960596021</v>
      </c>
      <c r="M12" s="40">
        <f t="shared" si="2"/>
        <v>-0.017259338308392436</v>
      </c>
    </row>
    <row r="13" spans="1:13" ht="15">
      <c r="A13" s="27" t="s">
        <v>29</v>
      </c>
      <c r="B13" s="52">
        <v>2353.5</v>
      </c>
      <c r="C13" s="2">
        <v>736.91</v>
      </c>
      <c r="D13" s="3">
        <v>375.02</v>
      </c>
      <c r="E13" s="6">
        <f t="shared" si="3"/>
        <v>3465.43</v>
      </c>
      <c r="F13" s="7">
        <f t="shared" si="0"/>
        <v>0.0022127132409378927</v>
      </c>
      <c r="G13" s="2">
        <v>0</v>
      </c>
      <c r="H13" s="3">
        <v>0</v>
      </c>
      <c r="I13" s="6">
        <f t="shared" si="4"/>
        <v>0</v>
      </c>
      <c r="J13" s="7">
        <f t="shared" si="7"/>
        <v>0</v>
      </c>
      <c r="K13" s="8">
        <v>0</v>
      </c>
      <c r="L13" s="9">
        <v>0</v>
      </c>
      <c r="M13" s="40">
        <v>0</v>
      </c>
    </row>
    <row r="14" spans="1:13" ht="15">
      <c r="A14" s="27" t="s">
        <v>30</v>
      </c>
      <c r="B14" s="52">
        <v>327475.83</v>
      </c>
      <c r="C14" s="2">
        <v>9.98</v>
      </c>
      <c r="D14" s="3">
        <v>10994.23</v>
      </c>
      <c r="E14" s="6">
        <f t="shared" si="3"/>
        <v>338480.04</v>
      </c>
      <c r="F14" s="7">
        <f t="shared" si="0"/>
        <v>0.21612303994055213</v>
      </c>
      <c r="G14" s="2">
        <v>298300.51</v>
      </c>
      <c r="H14" s="3">
        <v>11035.49</v>
      </c>
      <c r="I14" s="6">
        <f t="shared" si="4"/>
        <v>309336</v>
      </c>
      <c r="J14" s="7">
        <f t="shared" si="7"/>
        <v>0.20249808650777226</v>
      </c>
      <c r="K14" s="8">
        <f t="shared" si="6"/>
        <v>0.09783858565980985</v>
      </c>
      <c r="L14" s="9">
        <f t="shared" si="1"/>
        <v>-0.0037388462134441136</v>
      </c>
      <c r="M14" s="40">
        <f t="shared" si="2"/>
        <v>0.0942148343548761</v>
      </c>
    </row>
    <row r="15" spans="1:13" ht="15">
      <c r="A15" s="27" t="s">
        <v>14</v>
      </c>
      <c r="B15" s="52">
        <v>2124.78</v>
      </c>
      <c r="C15" s="2">
        <v>11135.93</v>
      </c>
      <c r="D15" s="3">
        <v>3257.03</v>
      </c>
      <c r="E15" s="6">
        <f t="shared" si="3"/>
        <v>16517.74</v>
      </c>
      <c r="F15" s="7">
        <f t="shared" si="0"/>
        <v>0.010546749467849437</v>
      </c>
      <c r="G15" s="2">
        <v>18279.61</v>
      </c>
      <c r="H15" s="3">
        <v>6338.06</v>
      </c>
      <c r="I15" s="6">
        <f t="shared" si="4"/>
        <v>24617.670000000002</v>
      </c>
      <c r="J15" s="7">
        <f t="shared" si="7"/>
        <v>0.016115263238936917</v>
      </c>
      <c r="K15" s="8">
        <f t="shared" si="6"/>
        <v>-0.27456275051820034</v>
      </c>
      <c r="L15" s="9">
        <f t="shared" si="1"/>
        <v>-0.48611562528597074</v>
      </c>
      <c r="M15" s="40">
        <f t="shared" si="2"/>
        <v>-0.3290291079537584</v>
      </c>
    </row>
    <row r="16" spans="1:13" ht="15">
      <c r="A16" s="27" t="s">
        <v>31</v>
      </c>
      <c r="B16" s="52">
        <v>177477.79</v>
      </c>
      <c r="C16" s="2">
        <v>0</v>
      </c>
      <c r="D16" s="17">
        <v>171782.47</v>
      </c>
      <c r="E16" s="6">
        <f t="shared" si="3"/>
        <v>349260.26</v>
      </c>
      <c r="F16" s="7">
        <f t="shared" si="0"/>
        <v>0.2230063229773538</v>
      </c>
      <c r="G16" s="2">
        <v>24868.39</v>
      </c>
      <c r="H16" s="17">
        <v>270962.97</v>
      </c>
      <c r="I16" s="6">
        <f t="shared" si="4"/>
        <v>295831.36</v>
      </c>
      <c r="J16" s="7">
        <f t="shared" si="7"/>
        <v>0.19365765487687148</v>
      </c>
      <c r="K16" s="8">
        <f t="shared" si="6"/>
        <v>6.136681948449418</v>
      </c>
      <c r="L16" s="9">
        <f t="shared" si="1"/>
        <v>-0.3660297198543402</v>
      </c>
      <c r="M16" s="40">
        <f t="shared" si="2"/>
        <v>0.18060593711227924</v>
      </c>
    </row>
    <row r="17" spans="1:13" ht="15.75" thickBot="1">
      <c r="A17" s="28" t="s">
        <v>9</v>
      </c>
      <c r="B17" s="53">
        <v>1676.06</v>
      </c>
      <c r="C17" s="2">
        <v>676.6</v>
      </c>
      <c r="D17" s="43">
        <v>695.23</v>
      </c>
      <c r="E17" s="6">
        <f t="shared" si="3"/>
        <v>3047.89</v>
      </c>
      <c r="F17" s="7">
        <f t="shared" si="0"/>
        <v>0.0019461095909951128</v>
      </c>
      <c r="G17" s="2">
        <v>14527.9</v>
      </c>
      <c r="H17" s="43">
        <v>4131.96</v>
      </c>
      <c r="I17" s="6">
        <f t="shared" si="4"/>
        <v>18659.86</v>
      </c>
      <c r="J17" s="7">
        <f t="shared" si="7"/>
        <v>0.01221515098308286</v>
      </c>
      <c r="K17" s="8">
        <f t="shared" si="6"/>
        <v>-0.8380591826760923</v>
      </c>
      <c r="L17" s="9">
        <f t="shared" si="1"/>
        <v>-0.8317432888992149</v>
      </c>
      <c r="M17" s="40">
        <f t="shared" si="2"/>
        <v>-0.836660618032504</v>
      </c>
    </row>
    <row r="18" spans="1:39" s="24" customFormat="1" ht="16.5" thickBot="1" thickTop="1">
      <c r="A18" s="18" t="s">
        <v>8</v>
      </c>
      <c r="B18" s="19">
        <f>SUM(B4:B17)</f>
        <v>1051324.6</v>
      </c>
      <c r="C18" s="19">
        <f>SUM(C4:C17)</f>
        <v>37590.07</v>
      </c>
      <c r="D18" s="20">
        <f>SUM(D4:D17)</f>
        <v>477230.42999999993</v>
      </c>
      <c r="E18" s="20">
        <f>SUM(E4:E17)</f>
        <v>1566145.0999999999</v>
      </c>
      <c r="F18" s="21">
        <f>IF(E$18=0,"",E18/E$18)</f>
        <v>1</v>
      </c>
      <c r="G18" s="19">
        <f>SUM(G4:G17)</f>
        <v>952567.3700000001</v>
      </c>
      <c r="H18" s="20">
        <f>SUM(H4:H17)</f>
        <v>575032.25</v>
      </c>
      <c r="I18" s="20">
        <f>SUM(I4:I17)</f>
        <v>1527599.6199999999</v>
      </c>
      <c r="J18" s="21">
        <f t="shared" si="7"/>
        <v>1</v>
      </c>
      <c r="K18" s="22">
        <f>IF(G18=0,"",(B18+C18)/G18-1)</f>
        <v>0.1431366476472946</v>
      </c>
      <c r="L18" s="23">
        <f>IF(H18=0,"",D18/H18-1)</f>
        <v>-0.17008058243689816</v>
      </c>
      <c r="M18" s="21">
        <f t="shared" si="2"/>
        <v>0.025232711173363676</v>
      </c>
      <c r="N18" s="42"/>
      <c r="O18" s="39"/>
      <c r="AF18" s="39"/>
      <c r="AG18" s="39"/>
      <c r="AH18" s="39"/>
      <c r="AI18" s="39"/>
      <c r="AJ18" s="39"/>
      <c r="AK18" s="39"/>
      <c r="AL18" s="39"/>
      <c r="AM18" s="39"/>
    </row>
    <row r="19" spans="1:6" ht="15.75" thickBot="1" thickTop="1">
      <c r="A19" s="38"/>
      <c r="B19" s="38"/>
      <c r="C19" s="38"/>
      <c r="F19" s="4"/>
    </row>
    <row r="20" spans="1:13" ht="16.5" thickBot="1" thickTop="1">
      <c r="A20" s="30" t="s">
        <v>17</v>
      </c>
      <c r="B20" s="48"/>
      <c r="C20" s="34"/>
      <c r="D20" s="46" t="s">
        <v>21</v>
      </c>
      <c r="E20" s="35"/>
      <c r="F20" s="36"/>
      <c r="G20" s="37"/>
      <c r="H20" s="47" t="s">
        <v>23</v>
      </c>
      <c r="I20" s="35"/>
      <c r="J20" s="36"/>
      <c r="K20" s="37"/>
      <c r="L20" s="34" t="s">
        <v>12</v>
      </c>
      <c r="M20" s="36"/>
    </row>
    <row r="21" spans="1:13" ht="15.75" thickTop="1">
      <c r="A21" s="25" t="s">
        <v>0</v>
      </c>
      <c r="B21" s="49" t="s">
        <v>19</v>
      </c>
      <c r="C21" s="31" t="s">
        <v>18</v>
      </c>
      <c r="D21" s="32" t="s">
        <v>2</v>
      </c>
      <c r="E21" s="32" t="s">
        <v>3</v>
      </c>
      <c r="F21" s="33" t="s">
        <v>10</v>
      </c>
      <c r="G21" s="31" t="s">
        <v>1</v>
      </c>
      <c r="H21" s="32" t="s">
        <v>2</v>
      </c>
      <c r="I21" s="32" t="s">
        <v>3</v>
      </c>
      <c r="J21" s="33" t="s">
        <v>10</v>
      </c>
      <c r="K21" s="31" t="s">
        <v>1</v>
      </c>
      <c r="L21" s="32" t="s">
        <v>2</v>
      </c>
      <c r="M21" s="33" t="s">
        <v>3</v>
      </c>
    </row>
    <row r="22" spans="1:13" ht="15.75" thickBot="1">
      <c r="A22" s="10" t="s">
        <v>4</v>
      </c>
      <c r="B22" s="50" t="s">
        <v>5</v>
      </c>
      <c r="C22" s="11" t="s">
        <v>5</v>
      </c>
      <c r="D22" s="12" t="s">
        <v>6</v>
      </c>
      <c r="E22" s="12"/>
      <c r="F22" s="13" t="s">
        <v>11</v>
      </c>
      <c r="G22" s="11" t="s">
        <v>5</v>
      </c>
      <c r="H22" s="12" t="s">
        <v>6</v>
      </c>
      <c r="I22" s="12"/>
      <c r="J22" s="13" t="s">
        <v>11</v>
      </c>
      <c r="K22" s="14" t="s">
        <v>7</v>
      </c>
      <c r="L22" s="15" t="s">
        <v>7</v>
      </c>
      <c r="M22" s="45" t="s">
        <v>7</v>
      </c>
    </row>
    <row r="23" spans="1:13" ht="15.75" thickTop="1">
      <c r="A23" s="26" t="s">
        <v>24</v>
      </c>
      <c r="B23" s="51">
        <v>338835.19</v>
      </c>
      <c r="C23" s="5">
        <v>47190.14</v>
      </c>
      <c r="D23" s="6">
        <v>7169.87</v>
      </c>
      <c r="E23" s="6">
        <f>SUM(B23:D23)</f>
        <v>393195.2</v>
      </c>
      <c r="F23" s="7">
        <f>IF(E$37=0,"",E23/E$37)</f>
        <v>0.018647560672661274</v>
      </c>
      <c r="G23" s="5">
        <v>101710.15</v>
      </c>
      <c r="H23" s="6">
        <v>19551.42</v>
      </c>
      <c r="I23" s="6">
        <f>SUM(G23:H23)</f>
        <v>121261.56999999999</v>
      </c>
      <c r="J23" s="7">
        <f>IF(I$37=0,"",I23/I$37)</f>
        <v>0.006488130432064167</v>
      </c>
      <c r="K23" s="8">
        <f>IF(G23=0,"",(B23+C23)/G23-1)</f>
        <v>2.7953471703659867</v>
      </c>
      <c r="L23" s="9">
        <f aca="true" t="shared" si="8" ref="L23:M37">IF(H23=0,"",D23/H23-1)</f>
        <v>-0.6332813677983491</v>
      </c>
      <c r="M23" s="40">
        <f t="shared" si="8"/>
        <v>2.2425375986802747</v>
      </c>
    </row>
    <row r="24" spans="1:13" ht="15">
      <c r="A24" s="27" t="s">
        <v>25</v>
      </c>
      <c r="B24" s="52">
        <v>5071395.23</v>
      </c>
      <c r="C24" s="2">
        <v>0</v>
      </c>
      <c r="D24" s="3">
        <v>3117332.57</v>
      </c>
      <c r="E24" s="6">
        <f aca="true" t="shared" si="9" ref="E24:E36">SUM(B24:D24)</f>
        <v>8188727.800000001</v>
      </c>
      <c r="F24" s="7">
        <f aca="true" t="shared" si="10" ref="F24:F36">IF(E$37=0,"",E24/E$37)</f>
        <v>0.3883562120860277</v>
      </c>
      <c r="G24" s="2">
        <v>4800631.55</v>
      </c>
      <c r="H24" s="3">
        <v>2875378.13</v>
      </c>
      <c r="I24" s="6">
        <f>SUM(G24:H24)</f>
        <v>7676009.68</v>
      </c>
      <c r="J24" s="7">
        <f aca="true" t="shared" si="11" ref="J24:J36">IF(I$37=0,"",I24/I$37)</f>
        <v>0.41070680514549773</v>
      </c>
      <c r="K24" s="8">
        <f aca="true" t="shared" si="12" ref="K24:K36">IF(G24=0,"",(B24+C24)/G24-1)</f>
        <v>0.056401679066580446</v>
      </c>
      <c r="L24" s="9">
        <f t="shared" si="8"/>
        <v>0.08414699878099152</v>
      </c>
      <c r="M24" s="40">
        <f t="shared" si="8"/>
        <v>0.06679487668389728</v>
      </c>
    </row>
    <row r="25" spans="1:13" ht="15">
      <c r="A25" s="27" t="s">
        <v>26</v>
      </c>
      <c r="B25" s="52">
        <v>29201.81</v>
      </c>
      <c r="C25" s="2">
        <v>0</v>
      </c>
      <c r="D25" s="3">
        <v>313968.14</v>
      </c>
      <c r="E25" s="6">
        <f t="shared" si="9"/>
        <v>343169.95</v>
      </c>
      <c r="F25" s="7">
        <f t="shared" si="10"/>
        <v>0.016275077782381717</v>
      </c>
      <c r="G25" s="2">
        <v>26939.48</v>
      </c>
      <c r="H25" s="3">
        <v>308567.43</v>
      </c>
      <c r="I25" s="6">
        <f>SUM(G25:H25)</f>
        <v>335506.91</v>
      </c>
      <c r="J25" s="7">
        <f t="shared" si="11"/>
        <v>0.01795138058115868</v>
      </c>
      <c r="K25" s="8">
        <f t="shared" si="12"/>
        <v>0.08397823566007956</v>
      </c>
      <c r="L25" s="9">
        <f t="shared" si="8"/>
        <v>0.01750252772951444</v>
      </c>
      <c r="M25" s="40">
        <f t="shared" si="8"/>
        <v>0.022840185318388828</v>
      </c>
    </row>
    <row r="26" spans="1:13" ht="15">
      <c r="A26" s="27" t="s">
        <v>15</v>
      </c>
      <c r="B26" s="52">
        <v>103817.91</v>
      </c>
      <c r="C26" s="2">
        <v>220006.83</v>
      </c>
      <c r="D26" s="3">
        <v>140504.08</v>
      </c>
      <c r="E26" s="6">
        <f t="shared" si="9"/>
        <v>464328.81999999995</v>
      </c>
      <c r="F26" s="7">
        <f t="shared" si="10"/>
        <v>0.02202112295118357</v>
      </c>
      <c r="G26" s="2">
        <v>128529.47</v>
      </c>
      <c r="H26" s="3">
        <v>242846.73</v>
      </c>
      <c r="I26" s="6">
        <f>SUM(G26:H26)</f>
        <v>371376.2</v>
      </c>
      <c r="J26" s="7">
        <f t="shared" si="11"/>
        <v>0.01987057585485945</v>
      </c>
      <c r="K26" s="8">
        <f t="shared" si="12"/>
        <v>1.5194590781398225</v>
      </c>
      <c r="L26" s="9">
        <f t="shared" si="8"/>
        <v>-0.4214289811520213</v>
      </c>
      <c r="M26" s="40">
        <f t="shared" si="8"/>
        <v>0.2502923450668082</v>
      </c>
    </row>
    <row r="27" spans="1:13" ht="15">
      <c r="A27" s="27" t="s">
        <v>16</v>
      </c>
      <c r="B27" s="52">
        <v>6330.89</v>
      </c>
      <c r="C27" s="2">
        <v>2014.54</v>
      </c>
      <c r="D27" s="3">
        <v>13999.85</v>
      </c>
      <c r="E27" s="6">
        <f t="shared" si="9"/>
        <v>22345.28</v>
      </c>
      <c r="F27" s="7">
        <f t="shared" si="10"/>
        <v>0.0010597407205062638</v>
      </c>
      <c r="G27" s="2">
        <v>7697.27</v>
      </c>
      <c r="H27" s="3">
        <v>20549.36</v>
      </c>
      <c r="I27" s="6">
        <f>SUM(G27:H27)</f>
        <v>28246.63</v>
      </c>
      <c r="J27" s="7">
        <f t="shared" si="11"/>
        <v>0.001511342956439181</v>
      </c>
      <c r="K27" s="8">
        <f t="shared" si="12"/>
        <v>0.08420647840078366</v>
      </c>
      <c r="L27" s="9">
        <f t="shared" si="8"/>
        <v>-0.31872087500535295</v>
      </c>
      <c r="M27" s="40">
        <f t="shared" si="8"/>
        <v>-0.20892226789532065</v>
      </c>
    </row>
    <row r="28" spans="1:13" ht="15">
      <c r="A28" s="27" t="s">
        <v>27</v>
      </c>
      <c r="B28" s="52">
        <v>6410.84</v>
      </c>
      <c r="C28" s="2">
        <v>2378.06</v>
      </c>
      <c r="D28" s="3">
        <v>973</v>
      </c>
      <c r="E28" s="6">
        <f t="shared" si="9"/>
        <v>9761.9</v>
      </c>
      <c r="F28" s="7">
        <f t="shared" si="10"/>
        <v>0.00046296501719871475</v>
      </c>
      <c r="G28" s="2">
        <v>0</v>
      </c>
      <c r="H28" s="3">
        <v>0</v>
      </c>
      <c r="I28" s="6">
        <f aca="true" t="shared" si="13" ref="I28:I36">SUM(G28:H28)</f>
        <v>0</v>
      </c>
      <c r="J28" s="7">
        <f t="shared" si="11"/>
        <v>0</v>
      </c>
      <c r="K28" s="8">
        <v>0</v>
      </c>
      <c r="L28" s="9">
        <v>0</v>
      </c>
      <c r="M28" s="40">
        <v>0</v>
      </c>
    </row>
    <row r="29" spans="1:13" ht="15">
      <c r="A29" s="27" t="s">
        <v>13</v>
      </c>
      <c r="B29" s="52">
        <v>682229.16</v>
      </c>
      <c r="C29" s="2">
        <v>21992.27</v>
      </c>
      <c r="D29" s="3">
        <v>508167.76</v>
      </c>
      <c r="E29" s="6">
        <f t="shared" si="9"/>
        <v>1212389.19</v>
      </c>
      <c r="F29" s="7">
        <f t="shared" si="10"/>
        <v>0.05749841549287391</v>
      </c>
      <c r="G29" s="2">
        <v>664438.36</v>
      </c>
      <c r="H29" s="3">
        <v>423704.93</v>
      </c>
      <c r="I29" s="6">
        <f t="shared" si="13"/>
        <v>1088143.29</v>
      </c>
      <c r="J29" s="7">
        <f t="shared" si="11"/>
        <v>0.05822137709659726</v>
      </c>
      <c r="K29" s="8">
        <f t="shared" si="12"/>
        <v>0.059874733903081845</v>
      </c>
      <c r="L29" s="9">
        <f t="shared" si="8"/>
        <v>0.19934351483708257</v>
      </c>
      <c r="M29" s="40">
        <f t="shared" si="8"/>
        <v>0.11418156151107617</v>
      </c>
    </row>
    <row r="30" spans="1:13" ht="15">
      <c r="A30" s="27" t="s">
        <v>32</v>
      </c>
      <c r="B30" s="52">
        <v>146783.47</v>
      </c>
      <c r="C30" s="2">
        <v>29735.56</v>
      </c>
      <c r="D30" s="3">
        <v>12952.24</v>
      </c>
      <c r="E30" s="6">
        <f t="shared" si="9"/>
        <v>189471.27</v>
      </c>
      <c r="F30" s="7">
        <f t="shared" si="10"/>
        <v>0.008985809091899355</v>
      </c>
      <c r="G30" s="2">
        <v>245429.67</v>
      </c>
      <c r="H30" s="3">
        <v>25179.96</v>
      </c>
      <c r="I30" s="6">
        <f t="shared" si="13"/>
        <v>270609.63</v>
      </c>
      <c r="J30" s="7">
        <f t="shared" si="11"/>
        <v>0.014479035490078387</v>
      </c>
      <c r="K30" s="8">
        <f t="shared" si="12"/>
        <v>-0.2807755068896113</v>
      </c>
      <c r="L30" s="9">
        <f t="shared" si="8"/>
        <v>-0.485613162213125</v>
      </c>
      <c r="M30" s="40">
        <f t="shared" si="8"/>
        <v>-0.2998354493149413</v>
      </c>
    </row>
    <row r="31" spans="1:13" ht="15">
      <c r="A31" s="27" t="s">
        <v>28</v>
      </c>
      <c r="B31" s="52">
        <v>389715.23</v>
      </c>
      <c r="C31" s="2">
        <v>48283.49</v>
      </c>
      <c r="D31" s="3">
        <v>146914.18</v>
      </c>
      <c r="E31" s="6">
        <f t="shared" si="9"/>
        <v>584912.8999999999</v>
      </c>
      <c r="F31" s="7">
        <f t="shared" si="10"/>
        <v>0.027739908297385762</v>
      </c>
      <c r="G31" s="2">
        <v>481110.5</v>
      </c>
      <c r="H31" s="3">
        <v>105068.45</v>
      </c>
      <c r="I31" s="6">
        <f t="shared" si="13"/>
        <v>586178.95</v>
      </c>
      <c r="J31" s="7">
        <f t="shared" si="11"/>
        <v>0.031363650364500645</v>
      </c>
      <c r="K31" s="8">
        <f t="shared" si="12"/>
        <v>-0.08960889442238329</v>
      </c>
      <c r="L31" s="9">
        <f t="shared" si="8"/>
        <v>0.39827112706050194</v>
      </c>
      <c r="M31" s="40">
        <f t="shared" si="8"/>
        <v>-0.0021598353199139275</v>
      </c>
    </row>
    <row r="32" spans="1:13" ht="15">
      <c r="A32" s="27" t="s">
        <v>29</v>
      </c>
      <c r="B32" s="52">
        <v>25485.23</v>
      </c>
      <c r="C32" s="2">
        <v>6794.77</v>
      </c>
      <c r="D32" s="3">
        <v>9783.98</v>
      </c>
      <c r="E32" s="6">
        <f t="shared" si="9"/>
        <v>42063.979999999996</v>
      </c>
      <c r="F32" s="7">
        <f t="shared" si="10"/>
        <v>0.0019949140253584232</v>
      </c>
      <c r="G32" s="2">
        <v>0</v>
      </c>
      <c r="H32" s="3">
        <v>0</v>
      </c>
      <c r="I32" s="6">
        <f t="shared" si="13"/>
        <v>0</v>
      </c>
      <c r="J32" s="7">
        <f t="shared" si="11"/>
        <v>0</v>
      </c>
      <c r="K32" s="8">
        <v>0</v>
      </c>
      <c r="L32" s="9">
        <v>0</v>
      </c>
      <c r="M32" s="40">
        <v>0</v>
      </c>
    </row>
    <row r="33" spans="1:13" ht="15">
      <c r="A33" s="27" t="s">
        <v>30</v>
      </c>
      <c r="B33" s="52">
        <v>3697802.32</v>
      </c>
      <c r="C33" s="2">
        <v>373.05</v>
      </c>
      <c r="D33" s="3">
        <v>80474.83</v>
      </c>
      <c r="E33" s="6">
        <f t="shared" si="9"/>
        <v>3778650.1999999997</v>
      </c>
      <c r="F33" s="7">
        <f t="shared" si="10"/>
        <v>0.17920516035105122</v>
      </c>
      <c r="G33" s="2">
        <v>2892944.23</v>
      </c>
      <c r="H33" s="3">
        <v>104169.9</v>
      </c>
      <c r="I33" s="6">
        <f t="shared" si="13"/>
        <v>2997114.13</v>
      </c>
      <c r="J33" s="7">
        <f t="shared" si="11"/>
        <v>0.16036133620257864</v>
      </c>
      <c r="K33" s="8">
        <f t="shared" si="12"/>
        <v>0.2783431258887419</v>
      </c>
      <c r="L33" s="9">
        <f t="shared" si="8"/>
        <v>-0.22746561146741995</v>
      </c>
      <c r="M33" s="40">
        <f t="shared" si="8"/>
        <v>0.26076286591061515</v>
      </c>
    </row>
    <row r="34" spans="1:13" ht="15">
      <c r="A34" s="27" t="s">
        <v>14</v>
      </c>
      <c r="B34" s="52">
        <v>41581.08</v>
      </c>
      <c r="C34" s="2">
        <v>148267.45</v>
      </c>
      <c r="D34" s="3">
        <v>54299.24</v>
      </c>
      <c r="E34" s="6">
        <f t="shared" si="9"/>
        <v>244147.77000000002</v>
      </c>
      <c r="F34" s="7">
        <f t="shared" si="10"/>
        <v>0.011578880805691296</v>
      </c>
      <c r="G34" s="2">
        <v>241529.53</v>
      </c>
      <c r="H34" s="3">
        <v>145233.45</v>
      </c>
      <c r="I34" s="6">
        <f t="shared" si="13"/>
        <v>386762.98</v>
      </c>
      <c r="J34" s="7">
        <f t="shared" si="11"/>
        <v>0.020693849341830436</v>
      </c>
      <c r="K34" s="8">
        <f t="shared" si="12"/>
        <v>-0.21397383582868712</v>
      </c>
      <c r="L34" s="9">
        <f t="shared" si="8"/>
        <v>-0.6261244224384948</v>
      </c>
      <c r="M34" s="40">
        <f t="shared" si="8"/>
        <v>-0.3687405914599168</v>
      </c>
    </row>
    <row r="35" spans="1:13" ht="15">
      <c r="A35" s="27" t="s">
        <v>31</v>
      </c>
      <c r="B35" s="52">
        <v>1940320.68</v>
      </c>
      <c r="C35" s="2">
        <v>4061.6</v>
      </c>
      <c r="D35" s="17">
        <v>3609753.64</v>
      </c>
      <c r="E35" s="6">
        <f t="shared" si="9"/>
        <v>5554135.92</v>
      </c>
      <c r="F35" s="7">
        <f t="shared" si="10"/>
        <v>0.2634088273519294</v>
      </c>
      <c r="G35" s="2">
        <v>343556.46</v>
      </c>
      <c r="H35" s="17">
        <v>4317517.16</v>
      </c>
      <c r="I35" s="6">
        <f t="shared" si="13"/>
        <v>4661073.62</v>
      </c>
      <c r="J35" s="7">
        <f t="shared" si="11"/>
        <v>0.24939190215014945</v>
      </c>
      <c r="K35" s="8">
        <f t="shared" si="12"/>
        <v>4.659571297247619</v>
      </c>
      <c r="L35" s="9">
        <f t="shared" si="8"/>
        <v>-0.1639283629390369</v>
      </c>
      <c r="M35" s="40">
        <f t="shared" si="8"/>
        <v>0.191600127525984</v>
      </c>
    </row>
    <row r="36" spans="1:13" ht="15.75" thickBot="1">
      <c r="A36" s="28" t="s">
        <v>9</v>
      </c>
      <c r="B36" s="53">
        <v>34856.13</v>
      </c>
      <c r="C36" s="2">
        <v>11850.85</v>
      </c>
      <c r="D36" s="43">
        <v>11603.28</v>
      </c>
      <c r="E36" s="6">
        <f t="shared" si="9"/>
        <v>58310.259999999995</v>
      </c>
      <c r="F36" s="7">
        <f t="shared" si="10"/>
        <v>0.0027654053538513535</v>
      </c>
      <c r="G36" s="2">
        <v>125767.65</v>
      </c>
      <c r="H36" s="43">
        <v>41704.04</v>
      </c>
      <c r="I36" s="6">
        <f t="shared" si="13"/>
        <v>167471.69</v>
      </c>
      <c r="J36" s="7">
        <f t="shared" si="11"/>
        <v>0.008960614384245696</v>
      </c>
      <c r="K36" s="8">
        <f t="shared" si="12"/>
        <v>-0.6286248490768493</v>
      </c>
      <c r="L36" s="9">
        <f t="shared" si="8"/>
        <v>-0.7217708404269706</v>
      </c>
      <c r="M36" s="40">
        <f t="shared" si="8"/>
        <v>-0.6518201971927315</v>
      </c>
    </row>
    <row r="37" spans="1:39" s="24" customFormat="1" ht="16.5" thickBot="1" thickTop="1">
      <c r="A37" s="18" t="s">
        <v>8</v>
      </c>
      <c r="B37" s="19">
        <f>SUM(B23:B36)</f>
        <v>12514765.170000002</v>
      </c>
      <c r="C37" s="19">
        <f>SUM(C23:C36)</f>
        <v>542948.6099999999</v>
      </c>
      <c r="D37" s="20">
        <f>SUM(D23:D36)</f>
        <v>8027896.660000001</v>
      </c>
      <c r="E37" s="20">
        <f>SUM(E23:E36)</f>
        <v>21085610.44</v>
      </c>
      <c r="F37" s="21">
        <f>IF(E$37=0,"",E37/E$37)</f>
        <v>1</v>
      </c>
      <c r="G37" s="19">
        <f>SUM(G23:G36)</f>
        <v>10060284.32</v>
      </c>
      <c r="H37" s="20">
        <f>SUM(H23:H36)</f>
        <v>8629470.959999999</v>
      </c>
      <c r="I37" s="20">
        <f>SUM(I23:I36)</f>
        <v>18689755.280000005</v>
      </c>
      <c r="J37" s="21">
        <f>IF(I$37=0,"",I37/I$37)</f>
        <v>1</v>
      </c>
      <c r="K37" s="22">
        <f>IF(G37=0,"",(B37+C37)/G37-1)</f>
        <v>0.29794679401267654</v>
      </c>
      <c r="L37" s="23">
        <f>IF(H37=0,"",D37/H37-1)</f>
        <v>-0.06971160836955848</v>
      </c>
      <c r="M37" s="21">
        <f t="shared" si="8"/>
        <v>0.12819082562112594</v>
      </c>
      <c r="N37" s="42"/>
      <c r="O37" s="39"/>
      <c r="AF37" s="39"/>
      <c r="AG37" s="39"/>
      <c r="AH37" s="39"/>
      <c r="AI37" s="39"/>
      <c r="AJ37" s="39"/>
      <c r="AK37" s="39"/>
      <c r="AL37" s="39"/>
      <c r="AM37" s="39"/>
    </row>
    <row r="38" ht="15" thickTop="1">
      <c r="A38" s="39"/>
    </row>
    <row r="39" ht="14.25">
      <c r="A39" s="39"/>
    </row>
    <row r="40" ht="14.25">
      <c r="A40" s="39"/>
    </row>
    <row r="41" ht="14.25">
      <c r="A41" s="39"/>
    </row>
    <row r="42" ht="14.25">
      <c r="A42" s="39"/>
    </row>
    <row r="43" ht="14.25">
      <c r="A43" s="39"/>
    </row>
    <row r="44" ht="14.25">
      <c r="A44" s="39"/>
    </row>
    <row r="45" ht="14.25">
      <c r="A45" s="39"/>
    </row>
    <row r="46" ht="14.25">
      <c r="A46" s="39"/>
    </row>
    <row r="47" ht="14.25">
      <c r="A47" s="39"/>
    </row>
    <row r="48" ht="14.25">
      <c r="A48" s="39"/>
    </row>
    <row r="49" ht="14.25">
      <c r="A49" s="39"/>
    </row>
    <row r="50" ht="14.25">
      <c r="A50" s="39"/>
    </row>
    <row r="51" ht="14.25">
      <c r="A51" s="39"/>
    </row>
    <row r="52" ht="14.25">
      <c r="A52" s="39"/>
    </row>
    <row r="53" ht="14.25">
      <c r="A53" s="39"/>
    </row>
    <row r="54" ht="14.25">
      <c r="A54" s="39"/>
    </row>
    <row r="55" ht="14.25">
      <c r="A55" s="39"/>
    </row>
    <row r="56" ht="14.25">
      <c r="A56" s="39"/>
    </row>
    <row r="57" ht="14.25">
      <c r="A57" s="39"/>
    </row>
    <row r="58" ht="14.25">
      <c r="A58" s="39"/>
    </row>
    <row r="59" ht="14.25">
      <c r="A59" s="39"/>
    </row>
  </sheetData>
  <printOptions/>
  <pageMargins left="0.75" right="0.75" top="1" bottom="1" header="0.5" footer="0.5"/>
  <pageSetup fitToHeight="1" fitToWidth="1" horizontalDpi="600" verticalDpi="600" orientation="landscape" paperSize="5" scale="81" r:id="rId1"/>
  <headerFooter alignWithMargins="0">
    <oddHeader>&amp;C&amp;"Arial,Bold"&amp;14Pacific Land Border Sales Dec
06 - 07</oddHeader>
    <oddFooter>&amp;LStatistics and Reference Materials/Pacific Land Border (Dec 06-07)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txn717</cp:lastModifiedBy>
  <cp:lastPrinted>2007-08-27T13:48:50Z</cp:lastPrinted>
  <dcterms:created xsi:type="dcterms:W3CDTF">2006-01-31T19:56:50Z</dcterms:created>
  <dcterms:modified xsi:type="dcterms:W3CDTF">2008-02-13T20:46:10Z</dcterms:modified>
  <cp:category/>
  <cp:version/>
  <cp:contentType/>
  <cp:contentStatus/>
</cp:coreProperties>
</file>