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tabRatio="601" activeTab="0"/>
  </bookViews>
  <sheets>
    <sheet name="Sheet1" sheetId="1" r:id="rId1"/>
  </sheets>
  <definedNames>
    <definedName name="_xlnm.Print_Area" localSheetId="0">'Sheet1'!$A$1:$L$35</definedName>
  </definedNames>
  <calcPr fullCalcOnLoad="1"/>
</workbook>
</file>

<file path=xl/sharedStrings.xml><?xml version="1.0" encoding="utf-8"?>
<sst xmlns="http://schemas.openxmlformats.org/spreadsheetml/2006/main" count="80" uniqueCount="30">
  <si>
    <t>Department (product lines)</t>
  </si>
  <si>
    <t>Imported</t>
  </si>
  <si>
    <t>Domestic</t>
  </si>
  <si>
    <t>Total</t>
  </si>
  <si>
    <t>Rayon (gamme de produits)</t>
  </si>
  <si>
    <t>Importees</t>
  </si>
  <si>
    <t>Nationales</t>
  </si>
  <si>
    <t>+/- %</t>
  </si>
  <si>
    <t>Liquor/Liqueurs/Wines/etc.</t>
  </si>
  <si>
    <t>Beer</t>
  </si>
  <si>
    <t>Tobacco/Cigars/Pipe</t>
  </si>
  <si>
    <t>Glassware/Crystal/China/Figuines</t>
  </si>
  <si>
    <t>Clothing (excluding leather and furs)</t>
  </si>
  <si>
    <t>Fur Items / Articles de fourrure</t>
  </si>
  <si>
    <t>Arts/Crafts/Carvings</t>
  </si>
  <si>
    <t>Food (Chocolates/maple/etc.)</t>
  </si>
  <si>
    <t>Souvenirs</t>
  </si>
  <si>
    <t>TOTAL / TOTAUX</t>
  </si>
  <si>
    <t>Perfume/Cosmetics</t>
  </si>
  <si>
    <t>Leather Goods</t>
  </si>
  <si>
    <t>Jewellery</t>
  </si>
  <si>
    <t>Other</t>
  </si>
  <si>
    <t>Sales</t>
  </si>
  <si>
    <t>Mix %</t>
  </si>
  <si>
    <t>Variance</t>
  </si>
  <si>
    <t>Ontario Gross Sales - Land Border</t>
  </si>
  <si>
    <t>Dec 05</t>
  </si>
  <si>
    <t>Jan - Dec 05</t>
  </si>
  <si>
    <t>Dec 06</t>
  </si>
  <si>
    <t>Jan - Dec 06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</si>
</sst>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1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10" fontId="2" fillId="0" borderId="3" xfId="19" applyNumberFormat="1" applyFont="1" applyBorder="1" applyAlignment="1">
      <alignment/>
    </xf>
    <xf numFmtId="10" fontId="2" fillId="0" borderId="0" xfId="0" applyNumberFormat="1" applyFont="1" applyAlignment="1">
      <alignment/>
    </xf>
    <xf numFmtId="164" fontId="2" fillId="0" borderId="4" xfId="0" applyNumberFormat="1" applyFont="1" applyBorder="1" applyAlignment="1">
      <alignment/>
    </xf>
    <xf numFmtId="164" fontId="2" fillId="0" borderId="5" xfId="0" applyNumberFormat="1" applyFont="1" applyBorder="1" applyAlignment="1">
      <alignment/>
    </xf>
    <xf numFmtId="10" fontId="2" fillId="0" borderId="6" xfId="19" applyNumberFormat="1" applyFont="1" applyBorder="1" applyAlignment="1">
      <alignment/>
    </xf>
    <xf numFmtId="10" fontId="2" fillId="0" borderId="4" xfId="19" applyNumberFormat="1" applyFont="1" applyBorder="1" applyAlignment="1">
      <alignment/>
    </xf>
    <xf numFmtId="10" fontId="2" fillId="0" borderId="5" xfId="19" applyNumberFormat="1" applyFont="1" applyBorder="1" applyAlignment="1">
      <alignment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8" xfId="0" applyFont="1" applyBorder="1" applyAlignment="1" quotePrefix="1">
      <alignment horizontal="center"/>
    </xf>
    <xf numFmtId="0" fontId="1" fillId="0" borderId="9" xfId="0" applyFont="1" applyBorder="1" applyAlignment="1" quotePrefix="1">
      <alignment horizontal="center"/>
    </xf>
    <xf numFmtId="0" fontId="2" fillId="0" borderId="11" xfId="0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0" fontId="2" fillId="0" borderId="14" xfId="19" applyNumberFormat="1" applyFont="1" applyBorder="1" applyAlignment="1">
      <alignment/>
    </xf>
    <xf numFmtId="0" fontId="1" fillId="2" borderId="15" xfId="0" applyFont="1" applyFill="1" applyBorder="1" applyAlignment="1">
      <alignment/>
    </xf>
    <xf numFmtId="164" fontId="1" fillId="2" borderId="16" xfId="0" applyNumberFormat="1" applyFont="1" applyFill="1" applyBorder="1" applyAlignment="1">
      <alignment/>
    </xf>
    <xf numFmtId="164" fontId="1" fillId="2" borderId="17" xfId="0" applyNumberFormat="1" applyFont="1" applyFill="1" applyBorder="1" applyAlignment="1">
      <alignment/>
    </xf>
    <xf numFmtId="10" fontId="1" fillId="2" borderId="18" xfId="19" applyNumberFormat="1" applyFont="1" applyFill="1" applyBorder="1" applyAlignment="1">
      <alignment/>
    </xf>
    <xf numFmtId="10" fontId="1" fillId="2" borderId="16" xfId="19" applyNumberFormat="1" applyFont="1" applyFill="1" applyBorder="1" applyAlignment="1">
      <alignment/>
    </xf>
    <xf numFmtId="10" fontId="1" fillId="2" borderId="17" xfId="19" applyNumberFormat="1" applyFont="1" applyFill="1" applyBorder="1" applyAlignment="1">
      <alignment/>
    </xf>
    <xf numFmtId="0" fontId="2" fillId="0" borderId="19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2" fillId="0" borderId="20" xfId="0" applyFont="1" applyBorder="1" applyAlignment="1">
      <alignment/>
    </xf>
    <xf numFmtId="17" fontId="3" fillId="0" borderId="15" xfId="0" applyNumberFormat="1" applyFont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3" fillId="0" borderId="19" xfId="0" applyFont="1" applyBorder="1" applyAlignment="1">
      <alignment/>
    </xf>
    <xf numFmtId="17" fontId="3" fillId="0" borderId="19" xfId="0" applyNumberFormat="1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Border="1" applyAlignment="1" quotePrefix="1">
      <alignment horizontal="center"/>
    </xf>
    <xf numFmtId="10" fontId="1" fillId="0" borderId="6" xfId="19" applyNumberFormat="1" applyFont="1" applyBorder="1" applyAlignment="1">
      <alignment/>
    </xf>
    <xf numFmtId="49" fontId="3" fillId="0" borderId="19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6"/>
  <sheetViews>
    <sheetView tabSelected="1" workbookViewId="0" topLeftCell="A1">
      <pane xSplit="1" topLeftCell="B1" activePane="topRight" state="frozen"/>
      <selection pane="topLeft" activeCell="A1" sqref="A1"/>
      <selection pane="topRight" activeCell="K22" sqref="K22"/>
    </sheetView>
  </sheetViews>
  <sheetFormatPr defaultColWidth="9.140625" defaultRowHeight="12.75"/>
  <cols>
    <col min="1" max="1" width="39.00390625" style="32" bestFit="1" customWidth="1"/>
    <col min="2" max="2" width="16.57421875" style="1" bestFit="1" customWidth="1"/>
    <col min="3" max="3" width="15.421875" style="1" bestFit="1" customWidth="1"/>
    <col min="4" max="4" width="16.57421875" style="1" bestFit="1" customWidth="1"/>
    <col min="5" max="5" width="9.140625" style="1" bestFit="1" customWidth="1"/>
    <col min="6" max="6" width="15.421875" style="1" bestFit="1" customWidth="1"/>
    <col min="7" max="7" width="15.7109375" style="1" bestFit="1" customWidth="1"/>
    <col min="8" max="8" width="16.57421875" style="1" bestFit="1" customWidth="1"/>
    <col min="9" max="9" width="9.140625" style="1" bestFit="1" customWidth="1"/>
    <col min="10" max="10" width="10.00390625" style="1" bestFit="1" customWidth="1"/>
    <col min="11" max="11" width="10.421875" style="1" bestFit="1" customWidth="1"/>
    <col min="12" max="12" width="9.140625" style="1" bestFit="1" customWidth="1"/>
    <col min="13" max="16384" width="9.140625" style="1" customWidth="1"/>
  </cols>
  <sheetData>
    <row r="1" spans="1:12" s="39" customFormat="1" ht="16.5" thickBot="1" thickTop="1">
      <c r="A1" s="33" t="s">
        <v>25</v>
      </c>
      <c r="B1" s="37"/>
      <c r="C1" s="47" t="s">
        <v>28</v>
      </c>
      <c r="E1" s="40"/>
      <c r="F1" s="41"/>
      <c r="G1" s="47" t="s">
        <v>26</v>
      </c>
      <c r="I1" s="40"/>
      <c r="J1" s="41"/>
      <c r="K1" s="37" t="s">
        <v>24</v>
      </c>
      <c r="L1" s="40"/>
    </row>
    <row r="2" spans="1:12" ht="15.75" thickTop="1">
      <c r="A2" s="28" t="s">
        <v>0</v>
      </c>
      <c r="B2" s="34" t="s">
        <v>1</v>
      </c>
      <c r="C2" s="35" t="s">
        <v>2</v>
      </c>
      <c r="D2" s="35" t="s">
        <v>3</v>
      </c>
      <c r="E2" s="36" t="s">
        <v>22</v>
      </c>
      <c r="F2" s="34" t="s">
        <v>1</v>
      </c>
      <c r="G2" s="35" t="s">
        <v>2</v>
      </c>
      <c r="H2" s="35" t="s">
        <v>3</v>
      </c>
      <c r="I2" s="36" t="s">
        <v>22</v>
      </c>
      <c r="J2" s="34" t="s">
        <v>1</v>
      </c>
      <c r="K2" s="35" t="s">
        <v>2</v>
      </c>
      <c r="L2" s="36" t="s">
        <v>3</v>
      </c>
    </row>
    <row r="3" spans="1:12" s="17" customFormat="1" ht="15.75" thickBot="1">
      <c r="A3" s="11" t="s">
        <v>4</v>
      </c>
      <c r="B3" s="12" t="s">
        <v>5</v>
      </c>
      <c r="C3" s="13" t="s">
        <v>6</v>
      </c>
      <c r="D3" s="13"/>
      <c r="E3" s="14" t="s">
        <v>23</v>
      </c>
      <c r="F3" s="12" t="s">
        <v>5</v>
      </c>
      <c r="G3" s="13" t="s">
        <v>6</v>
      </c>
      <c r="H3" s="13"/>
      <c r="I3" s="14" t="s">
        <v>23</v>
      </c>
      <c r="J3" s="15" t="s">
        <v>7</v>
      </c>
      <c r="K3" s="16" t="s">
        <v>7</v>
      </c>
      <c r="L3" s="45" t="s">
        <v>7</v>
      </c>
    </row>
    <row r="4" spans="1:12" ht="15.75" thickTop="1">
      <c r="A4" s="29" t="s">
        <v>8</v>
      </c>
      <c r="B4" s="6">
        <v>2560887.85</v>
      </c>
      <c r="C4" s="7">
        <v>1183738.37</v>
      </c>
      <c r="D4" s="7">
        <f>SUM(B4:C4)</f>
        <v>3744626.22</v>
      </c>
      <c r="E4" s="8">
        <f>IF(D$17=0,"",D4/D$17)</f>
        <v>0.4525756947763287</v>
      </c>
      <c r="F4" s="6">
        <v>2963301.15</v>
      </c>
      <c r="G4" s="7">
        <v>1338629.29</v>
      </c>
      <c r="H4" s="7">
        <f>SUM(F4:G4)</f>
        <v>4301930.4399999995</v>
      </c>
      <c r="I4" s="8">
        <f aca="true" t="shared" si="0" ref="I4:I17">IF(H$17=0,"",H4/H$17)</f>
        <v>0.4533701225986593</v>
      </c>
      <c r="J4" s="9">
        <f aca="true" t="shared" si="1" ref="J4:J17">IF(F4=0,"",B4/F4-1)</f>
        <v>-0.1357989889080291</v>
      </c>
      <c r="K4" s="10">
        <f aca="true" t="shared" si="2" ref="K4:K17">IF(G4=0,"",C4/G4-1)</f>
        <v>-0.11570859920448917</v>
      </c>
      <c r="L4" s="46">
        <f aca="true" t="shared" si="3" ref="L4:L17">IF(H4=0,"",D4/H4-1)</f>
        <v>-0.12954747357560703</v>
      </c>
    </row>
    <row r="5" spans="1:12" ht="15">
      <c r="A5" s="30" t="s">
        <v>9</v>
      </c>
      <c r="B5" s="2">
        <v>0</v>
      </c>
      <c r="C5" s="3">
        <v>463006.76</v>
      </c>
      <c r="D5" s="3">
        <f aca="true" t="shared" si="4" ref="D5:D16">SUM(B5:C5)</f>
        <v>463006.76</v>
      </c>
      <c r="E5" s="4">
        <f aca="true" t="shared" si="5" ref="E5:E17">IF(D$17=0,"",D5/D$17)</f>
        <v>0.05595901801198649</v>
      </c>
      <c r="F5" s="2">
        <v>113.48</v>
      </c>
      <c r="G5" s="3">
        <v>503116.19</v>
      </c>
      <c r="H5" s="7">
        <f aca="true" t="shared" si="6" ref="H5:H16">SUM(F5:G5)</f>
        <v>503229.67</v>
      </c>
      <c r="I5" s="4">
        <f t="shared" si="0"/>
        <v>0.05303416695486663</v>
      </c>
      <c r="J5" s="9">
        <f t="shared" si="1"/>
        <v>-1</v>
      </c>
      <c r="K5" s="10">
        <f t="shared" si="2"/>
        <v>-0.07972200218800352</v>
      </c>
      <c r="L5" s="46">
        <f t="shared" si="3"/>
        <v>-0.07992952800259168</v>
      </c>
    </row>
    <row r="6" spans="1:12" ht="15">
      <c r="A6" s="30" t="s">
        <v>10</v>
      </c>
      <c r="B6" s="2">
        <v>182008.99</v>
      </c>
      <c r="C6" s="3">
        <v>1340308.26</v>
      </c>
      <c r="D6" s="3">
        <f t="shared" si="4"/>
        <v>1522317.25</v>
      </c>
      <c r="E6" s="4">
        <f t="shared" si="5"/>
        <v>0.18398733187547356</v>
      </c>
      <c r="F6" s="2">
        <v>279062.96</v>
      </c>
      <c r="G6" s="3">
        <v>1487301.8</v>
      </c>
      <c r="H6" s="7">
        <f t="shared" si="6"/>
        <v>1766364.76</v>
      </c>
      <c r="I6" s="4">
        <f t="shared" si="0"/>
        <v>0.1861529420255227</v>
      </c>
      <c r="J6" s="9">
        <f t="shared" si="1"/>
        <v>-0.3477852094738765</v>
      </c>
      <c r="K6" s="10">
        <f t="shared" si="2"/>
        <v>-0.09883235534307833</v>
      </c>
      <c r="L6" s="46">
        <f t="shared" si="3"/>
        <v>-0.13816371087475732</v>
      </c>
    </row>
    <row r="7" spans="1:12" ht="15">
      <c r="A7" s="30" t="s">
        <v>18</v>
      </c>
      <c r="B7" s="2">
        <v>1361792.36</v>
      </c>
      <c r="C7" s="3">
        <v>52822.59</v>
      </c>
      <c r="D7" s="3">
        <f t="shared" si="4"/>
        <v>1414614.9500000002</v>
      </c>
      <c r="E7" s="4">
        <f t="shared" si="5"/>
        <v>0.1709704270129347</v>
      </c>
      <c r="F7" s="2">
        <v>1545692.57</v>
      </c>
      <c r="G7" s="3">
        <v>73376.81</v>
      </c>
      <c r="H7" s="7">
        <f t="shared" si="6"/>
        <v>1619069.3800000001</v>
      </c>
      <c r="I7" s="4">
        <f t="shared" si="0"/>
        <v>0.17062983549923122</v>
      </c>
      <c r="J7" s="9">
        <f t="shared" si="1"/>
        <v>-0.11897592934667467</v>
      </c>
      <c r="K7" s="10">
        <f t="shared" si="2"/>
        <v>-0.28011874596347264</v>
      </c>
      <c r="L7" s="46">
        <f t="shared" si="3"/>
        <v>-0.12627898008916694</v>
      </c>
    </row>
    <row r="8" spans="1:12" ht="15">
      <c r="A8" s="30" t="s">
        <v>20</v>
      </c>
      <c r="B8" s="2">
        <v>191174.33</v>
      </c>
      <c r="C8" s="3">
        <v>40513.55</v>
      </c>
      <c r="D8" s="3">
        <f t="shared" si="4"/>
        <v>231687.88</v>
      </c>
      <c r="E8" s="4">
        <f t="shared" si="5"/>
        <v>0.028001807684360728</v>
      </c>
      <c r="F8" s="2">
        <v>240084.65</v>
      </c>
      <c r="G8" s="3">
        <v>51050.19</v>
      </c>
      <c r="H8" s="7">
        <f t="shared" si="6"/>
        <v>291134.83999999997</v>
      </c>
      <c r="I8" s="4">
        <f t="shared" si="0"/>
        <v>0.030682001939469072</v>
      </c>
      <c r="J8" s="9">
        <f t="shared" si="1"/>
        <v>-0.203721145854181</v>
      </c>
      <c r="K8" s="10">
        <f t="shared" si="2"/>
        <v>-0.20639766472955334</v>
      </c>
      <c r="L8" s="46">
        <f t="shared" si="3"/>
        <v>-0.20419047064240048</v>
      </c>
    </row>
    <row r="9" spans="1:12" ht="15">
      <c r="A9" s="30" t="s">
        <v>11</v>
      </c>
      <c r="B9" s="2">
        <v>196863.38</v>
      </c>
      <c r="C9" s="3">
        <v>3577.79</v>
      </c>
      <c r="D9" s="3">
        <f t="shared" si="4"/>
        <v>200441.17</v>
      </c>
      <c r="E9" s="4">
        <f t="shared" si="5"/>
        <v>0.024225328896652923</v>
      </c>
      <c r="F9" s="2">
        <v>271437.18</v>
      </c>
      <c r="G9" s="3">
        <v>4280.86</v>
      </c>
      <c r="H9" s="7">
        <f t="shared" si="6"/>
        <v>275718.04</v>
      </c>
      <c r="I9" s="4">
        <f t="shared" si="0"/>
        <v>0.02905726239438266</v>
      </c>
      <c r="J9" s="9">
        <f t="shared" si="1"/>
        <v>-0.27473686545078313</v>
      </c>
      <c r="K9" s="10">
        <f t="shared" si="2"/>
        <v>-0.16423569095929313</v>
      </c>
      <c r="L9" s="46">
        <f t="shared" si="3"/>
        <v>-0.2730211994833561</v>
      </c>
    </row>
    <row r="10" spans="1:12" ht="15">
      <c r="A10" s="30" t="s">
        <v>12</v>
      </c>
      <c r="B10" s="2">
        <v>64300.77</v>
      </c>
      <c r="C10" s="3">
        <v>52959.84</v>
      </c>
      <c r="D10" s="3">
        <f t="shared" si="4"/>
        <v>117260.60999999999</v>
      </c>
      <c r="E10" s="4">
        <f t="shared" si="5"/>
        <v>0.014172122642629497</v>
      </c>
      <c r="F10" s="2">
        <v>59386.55</v>
      </c>
      <c r="G10" s="3">
        <v>67456.95</v>
      </c>
      <c r="H10" s="7">
        <f t="shared" si="6"/>
        <v>126843.5</v>
      </c>
      <c r="I10" s="4">
        <f t="shared" si="0"/>
        <v>0.013367731986350537</v>
      </c>
      <c r="J10" s="9">
        <f t="shared" si="1"/>
        <v>0.08274971352941018</v>
      </c>
      <c r="K10" s="10">
        <f t="shared" si="2"/>
        <v>-0.214909064225406</v>
      </c>
      <c r="L10" s="46">
        <f t="shared" si="3"/>
        <v>-0.07554892446203398</v>
      </c>
    </row>
    <row r="11" spans="1:12" ht="15">
      <c r="A11" s="30" t="s">
        <v>19</v>
      </c>
      <c r="B11" s="2">
        <v>38917.96</v>
      </c>
      <c r="C11" s="3">
        <v>7669.55</v>
      </c>
      <c r="D11" s="3">
        <f t="shared" si="4"/>
        <v>46587.51</v>
      </c>
      <c r="E11" s="4">
        <f t="shared" si="5"/>
        <v>0.005630568571447209</v>
      </c>
      <c r="F11" s="2">
        <v>31151.72</v>
      </c>
      <c r="G11" s="3">
        <v>12879.83</v>
      </c>
      <c r="H11" s="7">
        <f t="shared" si="6"/>
        <v>44031.55</v>
      </c>
      <c r="I11" s="4">
        <f t="shared" si="0"/>
        <v>0.0046403793599482275</v>
      </c>
      <c r="J11" s="9">
        <f t="shared" si="1"/>
        <v>0.2493037302595169</v>
      </c>
      <c r="K11" s="10">
        <f t="shared" si="2"/>
        <v>-0.40453018401640395</v>
      </c>
      <c r="L11" s="46">
        <f t="shared" si="3"/>
        <v>0.058048376675361224</v>
      </c>
    </row>
    <row r="12" spans="1:12" ht="15">
      <c r="A12" s="30" t="s">
        <v>13</v>
      </c>
      <c r="B12" s="2">
        <v>0</v>
      </c>
      <c r="C12" s="3">
        <v>3424.71</v>
      </c>
      <c r="D12" s="3">
        <f t="shared" si="4"/>
        <v>3424.71</v>
      </c>
      <c r="E12" s="4">
        <f t="shared" si="5"/>
        <v>0.00041391060591821645</v>
      </c>
      <c r="F12" s="2">
        <v>0</v>
      </c>
      <c r="G12" s="3">
        <v>6221.48</v>
      </c>
      <c r="H12" s="7">
        <f t="shared" si="6"/>
        <v>6221.48</v>
      </c>
      <c r="I12" s="4">
        <f t="shared" si="0"/>
        <v>0.0006556668429871466</v>
      </c>
      <c r="J12" s="9">
        <v>0</v>
      </c>
      <c r="K12" s="10">
        <f t="shared" si="2"/>
        <v>-0.44953451590296833</v>
      </c>
      <c r="L12" s="46">
        <f t="shared" si="3"/>
        <v>-0.44953451590296833</v>
      </c>
    </row>
    <row r="13" spans="1:12" ht="15">
      <c r="A13" s="30" t="s">
        <v>14</v>
      </c>
      <c r="B13" s="2">
        <v>5870.48</v>
      </c>
      <c r="C13" s="3">
        <v>6526.54</v>
      </c>
      <c r="D13" s="3">
        <f t="shared" si="4"/>
        <v>12397.02</v>
      </c>
      <c r="E13" s="4">
        <f t="shared" si="5"/>
        <v>0.001498304399432433</v>
      </c>
      <c r="F13" s="2">
        <v>6037.07</v>
      </c>
      <c r="G13" s="3">
        <v>10381.08</v>
      </c>
      <c r="H13" s="7">
        <f t="shared" si="6"/>
        <v>16418.15</v>
      </c>
      <c r="I13" s="4">
        <f t="shared" si="0"/>
        <v>0.001730269417918152</v>
      </c>
      <c r="J13" s="9">
        <f t="shared" si="1"/>
        <v>-0.02759451190726625</v>
      </c>
      <c r="K13" s="10">
        <f t="shared" si="2"/>
        <v>-0.37130433442377864</v>
      </c>
      <c r="L13" s="46">
        <f t="shared" si="3"/>
        <v>-0.24491979912474915</v>
      </c>
    </row>
    <row r="14" spans="1:12" ht="15">
      <c r="A14" s="30" t="s">
        <v>15</v>
      </c>
      <c r="B14" s="2">
        <v>228325.77</v>
      </c>
      <c r="C14" s="3">
        <v>107546.62</v>
      </c>
      <c r="D14" s="3">
        <f t="shared" si="4"/>
        <v>335872.39</v>
      </c>
      <c r="E14" s="4">
        <f t="shared" si="5"/>
        <v>0.04059355228796001</v>
      </c>
      <c r="F14" s="2">
        <v>257536.39</v>
      </c>
      <c r="G14" s="3">
        <v>107630.56</v>
      </c>
      <c r="H14" s="7">
        <f t="shared" si="6"/>
        <v>365166.95</v>
      </c>
      <c r="I14" s="4">
        <f t="shared" si="0"/>
        <v>0.03848406830364242</v>
      </c>
      <c r="J14" s="9">
        <f t="shared" si="1"/>
        <v>-0.11342327195003399</v>
      </c>
      <c r="K14" s="10">
        <f t="shared" si="2"/>
        <v>-0.0007798900237999673</v>
      </c>
      <c r="L14" s="46">
        <f t="shared" si="3"/>
        <v>-0.08022237499861362</v>
      </c>
    </row>
    <row r="15" spans="1:12" ht="15">
      <c r="A15" s="30" t="s">
        <v>16</v>
      </c>
      <c r="B15" s="2">
        <v>47550.7</v>
      </c>
      <c r="C15" s="3">
        <v>18211.79</v>
      </c>
      <c r="D15" s="3">
        <f t="shared" si="4"/>
        <v>65762.48999999999</v>
      </c>
      <c r="E15" s="4">
        <f t="shared" si="5"/>
        <v>0.007948057523875203</v>
      </c>
      <c r="F15" s="2">
        <v>41483.91</v>
      </c>
      <c r="G15" s="3">
        <v>25303.78</v>
      </c>
      <c r="H15" s="7">
        <f t="shared" si="6"/>
        <v>66787.69</v>
      </c>
      <c r="I15" s="4">
        <f t="shared" si="0"/>
        <v>0.007038594330079697</v>
      </c>
      <c r="J15" s="9">
        <f t="shared" si="1"/>
        <v>0.14624441138745103</v>
      </c>
      <c r="K15" s="10">
        <f t="shared" si="2"/>
        <v>-0.28027393535669365</v>
      </c>
      <c r="L15" s="46">
        <f t="shared" si="3"/>
        <v>-0.015350134133999993</v>
      </c>
    </row>
    <row r="16" spans="1:12" ht="15.75" thickBot="1">
      <c r="A16" s="31" t="s">
        <v>21</v>
      </c>
      <c r="B16" s="18">
        <v>101146.69</v>
      </c>
      <c r="C16" s="19">
        <v>14887.32</v>
      </c>
      <c r="D16" s="19">
        <f t="shared" si="4"/>
        <v>116034.01000000001</v>
      </c>
      <c r="E16" s="20">
        <f t="shared" si="5"/>
        <v>0.014023875711000462</v>
      </c>
      <c r="F16" s="2">
        <v>96211.49</v>
      </c>
      <c r="G16" s="19">
        <v>9654.46</v>
      </c>
      <c r="H16" s="7">
        <f t="shared" si="6"/>
        <v>105865.95000000001</v>
      </c>
      <c r="I16" s="20">
        <f t="shared" si="0"/>
        <v>0.011156958346942388</v>
      </c>
      <c r="J16" s="9">
        <f t="shared" si="1"/>
        <v>0.05129532865565212</v>
      </c>
      <c r="K16" s="10">
        <f t="shared" si="2"/>
        <v>0.5420147786618827</v>
      </c>
      <c r="L16" s="46">
        <f t="shared" si="3"/>
        <v>0.09604655699023157</v>
      </c>
    </row>
    <row r="17" spans="1:12" s="27" customFormat="1" ht="16.5" thickBot="1" thickTop="1">
      <c r="A17" s="21" t="s">
        <v>17</v>
      </c>
      <c r="B17" s="22">
        <f>SUM(B4:B16)</f>
        <v>4978839.28</v>
      </c>
      <c r="C17" s="23">
        <f>SUM(C4:C16)</f>
        <v>3295193.6899999995</v>
      </c>
      <c r="D17" s="23">
        <f>SUM(D4:D16)</f>
        <v>8274032.97</v>
      </c>
      <c r="E17" s="24">
        <f t="shared" si="5"/>
        <v>1</v>
      </c>
      <c r="F17" s="22">
        <f>SUM(F4:F16)</f>
        <v>5791499.12</v>
      </c>
      <c r="G17" s="23">
        <f>SUM(G4:G16)</f>
        <v>3697283.2800000003</v>
      </c>
      <c r="H17" s="23">
        <f>SUM(H4:H16)</f>
        <v>9488782.399999999</v>
      </c>
      <c r="I17" s="24">
        <f t="shared" si="0"/>
        <v>1</v>
      </c>
      <c r="J17" s="25">
        <f t="shared" si="1"/>
        <v>-0.1403194273471633</v>
      </c>
      <c r="K17" s="26">
        <f t="shared" si="2"/>
        <v>-0.10875271369522999</v>
      </c>
      <c r="L17" s="24">
        <f t="shared" si="3"/>
        <v>-0.12801952650953397</v>
      </c>
    </row>
    <row r="18" spans="1:5" ht="15.75" thickBot="1" thickTop="1">
      <c r="A18" s="43"/>
      <c r="B18" s="43"/>
      <c r="E18" s="5"/>
    </row>
    <row r="19" spans="1:12" ht="16.5" thickBot="1" thickTop="1">
      <c r="A19" s="33" t="s">
        <v>25</v>
      </c>
      <c r="B19" s="37"/>
      <c r="C19" s="38" t="s">
        <v>29</v>
      </c>
      <c r="D19" s="39"/>
      <c r="E19" s="40"/>
      <c r="F19" s="41"/>
      <c r="G19" s="42" t="s">
        <v>27</v>
      </c>
      <c r="H19" s="39"/>
      <c r="I19" s="40"/>
      <c r="J19" s="41"/>
      <c r="K19" s="37" t="s">
        <v>24</v>
      </c>
      <c r="L19" s="40"/>
    </row>
    <row r="20" spans="1:12" ht="15.75" thickTop="1">
      <c r="A20" s="28" t="s">
        <v>0</v>
      </c>
      <c r="B20" s="34" t="s">
        <v>1</v>
      </c>
      <c r="C20" s="35" t="s">
        <v>2</v>
      </c>
      <c r="D20" s="35" t="s">
        <v>3</v>
      </c>
      <c r="E20" s="36" t="s">
        <v>22</v>
      </c>
      <c r="F20" s="34" t="s">
        <v>1</v>
      </c>
      <c r="G20" s="35" t="s">
        <v>2</v>
      </c>
      <c r="H20" s="35" t="s">
        <v>3</v>
      </c>
      <c r="I20" s="36" t="s">
        <v>22</v>
      </c>
      <c r="J20" s="34" t="s">
        <v>1</v>
      </c>
      <c r="K20" s="35" t="s">
        <v>2</v>
      </c>
      <c r="L20" s="36" t="s">
        <v>3</v>
      </c>
    </row>
    <row r="21" spans="1:12" ht="15.75" thickBot="1">
      <c r="A21" s="11" t="s">
        <v>4</v>
      </c>
      <c r="B21" s="12" t="s">
        <v>5</v>
      </c>
      <c r="C21" s="13" t="s">
        <v>6</v>
      </c>
      <c r="D21" s="13"/>
      <c r="E21" s="14" t="s">
        <v>23</v>
      </c>
      <c r="F21" s="12" t="s">
        <v>5</v>
      </c>
      <c r="G21" s="13" t="s">
        <v>6</v>
      </c>
      <c r="H21" s="13"/>
      <c r="I21" s="14" t="s">
        <v>23</v>
      </c>
      <c r="J21" s="15" t="s">
        <v>7</v>
      </c>
      <c r="K21" s="16" t="s">
        <v>7</v>
      </c>
      <c r="L21" s="45" t="s">
        <v>7</v>
      </c>
    </row>
    <row r="22" spans="1:12" ht="15.75" thickTop="1">
      <c r="A22" s="29" t="s">
        <v>8</v>
      </c>
      <c r="B22" s="6">
        <v>26567557.97</v>
      </c>
      <c r="C22" s="7">
        <v>13731000.83</v>
      </c>
      <c r="D22" s="7">
        <f>SUM(B22:C22)</f>
        <v>40298558.8</v>
      </c>
      <c r="E22" s="4">
        <f>IF(D$35=0,"",D22/D$35)</f>
        <v>0.41537601930377915</v>
      </c>
      <c r="F22" s="6">
        <v>29072352.36</v>
      </c>
      <c r="G22" s="7">
        <v>14307824.49</v>
      </c>
      <c r="H22" s="7">
        <f>SUM(F22:G22)</f>
        <v>43380176.85</v>
      </c>
      <c r="I22" s="8">
        <f>IF(H$35=0,"",H22/H$35)</f>
        <v>0.40441038952848024</v>
      </c>
      <c r="J22" s="10">
        <f aca="true" t="shared" si="7" ref="J22:K34">IF(F22=0,"",B22/F22-1)</f>
        <v>-0.08615726580991401</v>
      </c>
      <c r="K22" s="10">
        <f t="shared" si="7"/>
        <v>-0.0403152596960602</v>
      </c>
      <c r="L22" s="46">
        <f aca="true" t="shared" si="8" ref="L22:L34">IF(H22=0,"",D22/H22-1)</f>
        <v>-0.0710374708857372</v>
      </c>
    </row>
    <row r="23" spans="1:12" ht="15">
      <c r="A23" s="30" t="s">
        <v>9</v>
      </c>
      <c r="B23" s="2">
        <v>0</v>
      </c>
      <c r="C23" s="3">
        <v>6983114.42</v>
      </c>
      <c r="D23" s="3">
        <f aca="true" t="shared" si="9" ref="D23:D34">SUM(B23:C23)</f>
        <v>6983114.42</v>
      </c>
      <c r="E23" s="4">
        <f>IF(D$35=0,"",D23/D$35)</f>
        <v>0.071978213526644</v>
      </c>
      <c r="F23" s="2">
        <v>113.48</v>
      </c>
      <c r="G23" s="3">
        <v>7411208.1</v>
      </c>
      <c r="H23" s="3">
        <f aca="true" t="shared" si="10" ref="H23:H34">SUM(F23:G23)</f>
        <v>7411321.58</v>
      </c>
      <c r="I23" s="8">
        <f aca="true" t="shared" si="11" ref="I23:I34">IF(H$35=0,"",H23/H$35)</f>
        <v>0.0690918217657896</v>
      </c>
      <c r="J23" s="10">
        <f t="shared" si="7"/>
        <v>-1</v>
      </c>
      <c r="K23" s="10">
        <f t="shared" si="7"/>
        <v>-0.0577630089755542</v>
      </c>
      <c r="L23" s="46">
        <f t="shared" si="8"/>
        <v>-0.05777743623425391</v>
      </c>
    </row>
    <row r="24" spans="1:12" ht="15">
      <c r="A24" s="30" t="s">
        <v>10</v>
      </c>
      <c r="B24" s="2">
        <v>3080310.12</v>
      </c>
      <c r="C24" s="3">
        <v>18852848.74</v>
      </c>
      <c r="D24" s="3">
        <f t="shared" si="9"/>
        <v>21933158.86</v>
      </c>
      <c r="E24" s="4">
        <f aca="true" t="shared" si="12" ref="E24:E34">IF(D$35=0,"",D24/D$35)</f>
        <v>0.226075286295951</v>
      </c>
      <c r="F24" s="2">
        <v>4681598.63</v>
      </c>
      <c r="G24" s="3">
        <v>20414388.07</v>
      </c>
      <c r="H24" s="3">
        <f t="shared" si="10"/>
        <v>25095986.7</v>
      </c>
      <c r="I24" s="8">
        <f t="shared" si="11"/>
        <v>0.23395657864747868</v>
      </c>
      <c r="J24" s="10">
        <f t="shared" si="7"/>
        <v>-0.34203882830510823</v>
      </c>
      <c r="K24" s="10">
        <f t="shared" si="7"/>
        <v>-0.07649209590047745</v>
      </c>
      <c r="L24" s="46">
        <f t="shared" si="8"/>
        <v>-0.1260292284104534</v>
      </c>
    </row>
    <row r="25" spans="1:12" ht="15">
      <c r="A25" s="30" t="s">
        <v>18</v>
      </c>
      <c r="B25" s="2">
        <v>12685427.57</v>
      </c>
      <c r="C25" s="3">
        <v>496005.31</v>
      </c>
      <c r="D25" s="3">
        <f t="shared" si="9"/>
        <v>13181432.88</v>
      </c>
      <c r="E25" s="4">
        <f t="shared" si="12"/>
        <v>0.13586716948335012</v>
      </c>
      <c r="F25" s="2">
        <v>14454028.33</v>
      </c>
      <c r="G25" s="3">
        <v>608895.32</v>
      </c>
      <c r="H25" s="3">
        <f t="shared" si="10"/>
        <v>15062923.65</v>
      </c>
      <c r="I25" s="8">
        <f t="shared" si="11"/>
        <v>0.14042365114826078</v>
      </c>
      <c r="J25" s="10">
        <f t="shared" si="7"/>
        <v>-0.12236040497645817</v>
      </c>
      <c r="K25" s="10">
        <f t="shared" si="7"/>
        <v>-0.1854013428777872</v>
      </c>
      <c r="L25" s="46">
        <f t="shared" si="8"/>
        <v>-0.12490873708969508</v>
      </c>
    </row>
    <row r="26" spans="1:12" ht="15">
      <c r="A26" s="30" t="s">
        <v>20</v>
      </c>
      <c r="B26" s="2">
        <v>1847612.89</v>
      </c>
      <c r="C26" s="3">
        <v>498763.13</v>
      </c>
      <c r="D26" s="3">
        <f t="shared" si="9"/>
        <v>2346376.02</v>
      </c>
      <c r="E26" s="4">
        <f t="shared" si="12"/>
        <v>0.024185190736335828</v>
      </c>
      <c r="F26" s="2">
        <v>2047264.03</v>
      </c>
      <c r="G26" s="3">
        <v>564633.08</v>
      </c>
      <c r="H26" s="3">
        <f t="shared" si="10"/>
        <v>2611897.11</v>
      </c>
      <c r="I26" s="8">
        <f t="shared" si="11"/>
        <v>0.02434933198441794</v>
      </c>
      <c r="J26" s="10">
        <f t="shared" si="7"/>
        <v>-0.09752095336721178</v>
      </c>
      <c r="K26" s="10">
        <f t="shared" si="7"/>
        <v>-0.11665974299628346</v>
      </c>
      <c r="L26" s="46">
        <f t="shared" si="8"/>
        <v>-0.10165832680905251</v>
      </c>
    </row>
    <row r="27" spans="1:12" ht="15">
      <c r="A27" s="30" t="s">
        <v>11</v>
      </c>
      <c r="B27" s="2">
        <v>1446628.85</v>
      </c>
      <c r="C27" s="3">
        <v>35077.58</v>
      </c>
      <c r="D27" s="3">
        <f t="shared" si="9"/>
        <v>1481706.4300000002</v>
      </c>
      <c r="E27" s="4">
        <f t="shared" si="12"/>
        <v>0.015272638451532263</v>
      </c>
      <c r="F27" s="2">
        <v>1914056.22</v>
      </c>
      <c r="G27" s="3">
        <v>44273.43</v>
      </c>
      <c r="H27" s="3">
        <f t="shared" si="10"/>
        <v>1958329.65</v>
      </c>
      <c r="I27" s="8">
        <f t="shared" si="11"/>
        <v>0.01825646906235866</v>
      </c>
      <c r="J27" s="10">
        <f t="shared" si="7"/>
        <v>-0.244207753730452</v>
      </c>
      <c r="K27" s="10">
        <f t="shared" si="7"/>
        <v>-0.20770584072659382</v>
      </c>
      <c r="L27" s="46">
        <f t="shared" si="8"/>
        <v>-0.24338252755351975</v>
      </c>
    </row>
    <row r="28" spans="1:12" ht="15">
      <c r="A28" s="30" t="s">
        <v>12</v>
      </c>
      <c r="B28" s="2">
        <v>1131544.74</v>
      </c>
      <c r="C28" s="3">
        <v>1292571.37</v>
      </c>
      <c r="D28" s="3">
        <f t="shared" si="9"/>
        <v>2424116.1100000003</v>
      </c>
      <c r="E28" s="4">
        <f t="shared" si="12"/>
        <v>0.024986494060476483</v>
      </c>
      <c r="F28" s="2">
        <v>1041313.29</v>
      </c>
      <c r="G28" s="3">
        <v>1725930.27</v>
      </c>
      <c r="H28" s="3">
        <f t="shared" si="10"/>
        <v>2767243.56</v>
      </c>
      <c r="I28" s="8">
        <f t="shared" si="11"/>
        <v>0.025797544576395114</v>
      </c>
      <c r="J28" s="10">
        <f t="shared" si="7"/>
        <v>0.08665158782329563</v>
      </c>
      <c r="K28" s="10">
        <f t="shared" si="7"/>
        <v>-0.2510871427036272</v>
      </c>
      <c r="L28" s="46">
        <f t="shared" si="8"/>
        <v>-0.12399611474748529</v>
      </c>
    </row>
    <row r="29" spans="1:12" ht="15">
      <c r="A29" s="30" t="s">
        <v>19</v>
      </c>
      <c r="B29" s="2">
        <v>378469.08</v>
      </c>
      <c r="C29" s="3">
        <v>132534.97</v>
      </c>
      <c r="D29" s="3">
        <f t="shared" si="9"/>
        <v>511004.05000000005</v>
      </c>
      <c r="E29" s="4">
        <f t="shared" si="12"/>
        <v>0.005267156803064366</v>
      </c>
      <c r="F29" s="2">
        <v>353894.49</v>
      </c>
      <c r="G29" s="3">
        <v>105243.11</v>
      </c>
      <c r="H29" s="3">
        <f t="shared" si="10"/>
        <v>459137.6</v>
      </c>
      <c r="I29" s="8">
        <f t="shared" si="11"/>
        <v>0.004280296419842086</v>
      </c>
      <c r="J29" s="10">
        <f t="shared" si="7"/>
        <v>0.06944044254546045</v>
      </c>
      <c r="K29" s="10">
        <f t="shared" si="7"/>
        <v>0.2593220591827816</v>
      </c>
      <c r="L29" s="46">
        <f t="shared" si="8"/>
        <v>0.11296493687295506</v>
      </c>
    </row>
    <row r="30" spans="1:12" ht="15">
      <c r="A30" s="30" t="s">
        <v>13</v>
      </c>
      <c r="B30" s="2">
        <v>0</v>
      </c>
      <c r="C30" s="3">
        <v>16243.07</v>
      </c>
      <c r="D30" s="3">
        <f t="shared" si="9"/>
        <v>16243.07</v>
      </c>
      <c r="E30" s="4">
        <f t="shared" si="12"/>
        <v>0.0001674248895936357</v>
      </c>
      <c r="F30" s="2">
        <v>0</v>
      </c>
      <c r="G30" s="3">
        <v>27053.91</v>
      </c>
      <c r="H30" s="3">
        <f t="shared" si="10"/>
        <v>27053.91</v>
      </c>
      <c r="I30" s="8">
        <f t="shared" si="11"/>
        <v>0.00025220925952422544</v>
      </c>
      <c r="J30" s="10">
        <v>0</v>
      </c>
      <c r="K30" s="10">
        <f t="shared" si="7"/>
        <v>-0.3996036062809405</v>
      </c>
      <c r="L30" s="46">
        <f t="shared" si="8"/>
        <v>-0.3996036062809405</v>
      </c>
    </row>
    <row r="31" spans="1:12" ht="15">
      <c r="A31" s="30" t="s">
        <v>14</v>
      </c>
      <c r="B31" s="2">
        <v>107015.58</v>
      </c>
      <c r="C31" s="3">
        <v>99417.93</v>
      </c>
      <c r="D31" s="3">
        <f t="shared" si="9"/>
        <v>206433.51</v>
      </c>
      <c r="E31" s="4">
        <f t="shared" si="12"/>
        <v>0.002127806358045412</v>
      </c>
      <c r="F31" s="2">
        <v>137759.03</v>
      </c>
      <c r="G31" s="3">
        <v>159292.67</v>
      </c>
      <c r="H31" s="3">
        <f t="shared" si="10"/>
        <v>297051.7</v>
      </c>
      <c r="I31" s="8">
        <f t="shared" si="11"/>
        <v>0.002769255508627491</v>
      </c>
      <c r="J31" s="10">
        <f t="shared" si="7"/>
        <v>-0.22316831063633358</v>
      </c>
      <c r="K31" s="10">
        <f t="shared" si="7"/>
        <v>-0.3758788147627886</v>
      </c>
      <c r="L31" s="46">
        <f t="shared" si="8"/>
        <v>-0.305058648040055</v>
      </c>
    </row>
    <row r="32" spans="1:12" ht="15">
      <c r="A32" s="30" t="s">
        <v>15</v>
      </c>
      <c r="B32" s="2">
        <v>3114370.17</v>
      </c>
      <c r="C32" s="3">
        <v>1831634.37</v>
      </c>
      <c r="D32" s="3">
        <f t="shared" si="9"/>
        <v>4946004.54</v>
      </c>
      <c r="E32" s="4">
        <f t="shared" si="12"/>
        <v>0.050980772972050295</v>
      </c>
      <c r="F32" s="2">
        <v>3476375.88</v>
      </c>
      <c r="G32" s="3">
        <v>1819998.42</v>
      </c>
      <c r="H32" s="3">
        <f t="shared" si="10"/>
        <v>5296374.3</v>
      </c>
      <c r="I32" s="8">
        <f t="shared" si="11"/>
        <v>0.04937528957426626</v>
      </c>
      <c r="J32" s="10">
        <f t="shared" si="7"/>
        <v>-0.10413307493089619</v>
      </c>
      <c r="K32" s="10">
        <f t="shared" si="7"/>
        <v>0.0063933846711801134</v>
      </c>
      <c r="L32" s="46">
        <f t="shared" si="8"/>
        <v>-0.0661527566131419</v>
      </c>
    </row>
    <row r="33" spans="1:12" ht="15">
      <c r="A33" s="30" t="s">
        <v>16</v>
      </c>
      <c r="B33" s="2">
        <v>881199.57</v>
      </c>
      <c r="C33" s="3">
        <v>511399.74</v>
      </c>
      <c r="D33" s="3">
        <f t="shared" si="9"/>
        <v>1392599.31</v>
      </c>
      <c r="E33" s="4">
        <f t="shared" si="12"/>
        <v>0.014354169853662103</v>
      </c>
      <c r="F33" s="2">
        <v>870473.09</v>
      </c>
      <c r="G33" s="3">
        <v>672587.65</v>
      </c>
      <c r="H33" s="3">
        <f t="shared" si="10"/>
        <v>1543060.74</v>
      </c>
      <c r="I33" s="8">
        <f t="shared" si="11"/>
        <v>0.014385137181143258</v>
      </c>
      <c r="J33" s="10">
        <f t="shared" si="7"/>
        <v>0.012322586560372661</v>
      </c>
      <c r="K33" s="10">
        <f t="shared" si="7"/>
        <v>-0.23965338941326086</v>
      </c>
      <c r="L33" s="46">
        <f t="shared" si="8"/>
        <v>-0.09750842990146968</v>
      </c>
    </row>
    <row r="34" spans="1:12" ht="15.75" thickBot="1">
      <c r="A34" s="31" t="s">
        <v>21</v>
      </c>
      <c r="B34" s="18">
        <v>1122348.48</v>
      </c>
      <c r="C34" s="3">
        <v>173960.18</v>
      </c>
      <c r="D34" s="19">
        <f t="shared" si="9"/>
        <v>1296308.66</v>
      </c>
      <c r="E34" s="4">
        <f t="shared" si="12"/>
        <v>0.013361657265515315</v>
      </c>
      <c r="F34" s="18">
        <v>1167271.88</v>
      </c>
      <c r="G34" s="19">
        <v>189881.92</v>
      </c>
      <c r="H34" s="19">
        <f t="shared" si="10"/>
        <v>1357153.7999999998</v>
      </c>
      <c r="I34" s="8">
        <f t="shared" si="11"/>
        <v>0.012652025343415748</v>
      </c>
      <c r="J34" s="10">
        <f t="shared" si="7"/>
        <v>-0.038485806751379914</v>
      </c>
      <c r="K34" s="10">
        <f t="shared" si="7"/>
        <v>-0.08385074260888037</v>
      </c>
      <c r="L34" s="46">
        <f t="shared" si="8"/>
        <v>-0.0448328995578835</v>
      </c>
    </row>
    <row r="35" spans="1:12" ht="16.5" thickBot="1" thickTop="1">
      <c r="A35" s="21" t="s">
        <v>17</v>
      </c>
      <c r="B35" s="22">
        <f>SUM(B22:B34)</f>
        <v>52362485.019999996</v>
      </c>
      <c r="C35" s="23">
        <f>SUM(C22:C34)</f>
        <v>44654571.63999999</v>
      </c>
      <c r="D35" s="23">
        <f>SUM(D22:D34)</f>
        <v>97017056.66</v>
      </c>
      <c r="E35" s="24">
        <f>IF(D$35=0,"",D35/D$35)</f>
        <v>1</v>
      </c>
      <c r="F35" s="22">
        <f>SUM(F22:F34)</f>
        <v>59216500.71000001</v>
      </c>
      <c r="G35" s="23">
        <f>SUM(G22:G34)</f>
        <v>48051210.44</v>
      </c>
      <c r="H35" s="23">
        <f>SUM(H22:H34)</f>
        <v>107267711.14999999</v>
      </c>
      <c r="I35" s="24">
        <f>IF(H$35=0,"",H35/H$35)</f>
        <v>1</v>
      </c>
      <c r="J35" s="25">
        <f>IF(F35=0,"",B35/F35-1)</f>
        <v>-0.11574503065566255</v>
      </c>
      <c r="K35" s="26">
        <f>IF(G35=0,"",C35/G35-1)</f>
        <v>-0.07068789254000751</v>
      </c>
      <c r="L35" s="24">
        <f>IF(H35=0,"",D35/H35-1)</f>
        <v>-0.09556141713199962</v>
      </c>
    </row>
    <row r="36" ht="15" thickTop="1">
      <c r="A36" s="44"/>
    </row>
    <row r="37" ht="14.25">
      <c r="A37" s="44"/>
    </row>
    <row r="38" ht="14.25">
      <c r="A38" s="44"/>
    </row>
    <row r="39" ht="14.25">
      <c r="A39" s="44"/>
    </row>
    <row r="40" ht="14.25">
      <c r="A40" s="44"/>
    </row>
    <row r="41" ht="14.25">
      <c r="A41" s="44"/>
    </row>
    <row r="42" ht="14.25">
      <c r="A42" s="44"/>
    </row>
    <row r="43" ht="14.25">
      <c r="A43" s="44"/>
    </row>
    <row r="44" ht="14.25">
      <c r="A44" s="44"/>
    </row>
    <row r="45" ht="14.25">
      <c r="A45" s="44"/>
    </row>
    <row r="46" ht="14.25">
      <c r="A46" s="44"/>
    </row>
    <row r="47" ht="14.25">
      <c r="A47" s="44"/>
    </row>
    <row r="48" ht="14.25">
      <c r="A48" s="44"/>
    </row>
    <row r="49" ht="14.25">
      <c r="A49" s="44"/>
    </row>
    <row r="50" ht="14.25">
      <c r="A50" s="44"/>
    </row>
    <row r="51" ht="14.25">
      <c r="A51" s="44"/>
    </row>
    <row r="52" ht="14.25">
      <c r="A52" s="44"/>
    </row>
    <row r="53" ht="14.25">
      <c r="A53" s="44"/>
    </row>
    <row r="54" ht="14.25">
      <c r="A54" s="44"/>
    </row>
    <row r="55" ht="14.25">
      <c r="A55" s="44"/>
    </row>
    <row r="56" ht="14.25">
      <c r="A56" s="44"/>
    </row>
    <row r="57" ht="14.25">
      <c r="A57" s="44"/>
    </row>
    <row r="58" ht="14.25">
      <c r="A58" s="44"/>
    </row>
    <row r="59" ht="14.25">
      <c r="A59" s="44"/>
    </row>
    <row r="60" ht="14.25">
      <c r="A60" s="44"/>
    </row>
    <row r="61" ht="14.25">
      <c r="A61" s="44"/>
    </row>
    <row r="62" ht="14.25">
      <c r="A62" s="44"/>
    </row>
    <row r="63" ht="14.25">
      <c r="A63" s="44"/>
    </row>
    <row r="64" ht="14.25">
      <c r="A64" s="44"/>
    </row>
    <row r="65" ht="14.25">
      <c r="A65" s="44"/>
    </row>
    <row r="66" ht="14.25">
      <c r="A66" s="44"/>
    </row>
    <row r="67" ht="14.25">
      <c r="A67" s="44"/>
    </row>
    <row r="68" ht="14.25">
      <c r="A68" s="44"/>
    </row>
    <row r="69" ht="14.25">
      <c r="A69" s="44"/>
    </row>
    <row r="70" ht="14.25">
      <c r="A70" s="44"/>
    </row>
    <row r="71" ht="14.25">
      <c r="A71" s="44"/>
    </row>
    <row r="72" ht="14.25">
      <c r="A72" s="44"/>
    </row>
    <row r="73" ht="14.25">
      <c r="A73" s="44"/>
    </row>
    <row r="74" ht="14.25">
      <c r="A74" s="44"/>
    </row>
    <row r="75" ht="14.25">
      <c r="A75" s="44"/>
    </row>
    <row r="76" ht="14.25">
      <c r="A76" s="44"/>
    </row>
  </sheetData>
  <printOptions/>
  <pageMargins left="0.75" right="0.75" top="1" bottom="1" header="0.5" footer="0.5"/>
  <pageSetup fitToHeight="1" fitToWidth="1" horizontalDpi="600" verticalDpi="600" orientation="landscape" paperSize="5" scale="88" r:id="rId1"/>
  <headerFooter alignWithMargins="0">
    <oddHeader>&amp;C&amp;"Arial,Bold"&amp;14Ontario Land Border Sales December 05-06</oddHeader>
    <oddFooter>&amp;LStatistics and Reference Materials/Ontario Land Border (Dec 05-06)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TLEE</dc:creator>
  <cp:keywords/>
  <dc:description/>
  <cp:lastModifiedBy>srm120</cp:lastModifiedBy>
  <cp:lastPrinted>2006-06-02T19:27:41Z</cp:lastPrinted>
  <dcterms:created xsi:type="dcterms:W3CDTF">2006-01-31T19:56:50Z</dcterms:created>
  <dcterms:modified xsi:type="dcterms:W3CDTF">2007-02-15T20:59:28Z</dcterms:modified>
  <cp:category/>
  <cp:version/>
  <cp:contentType/>
  <cp:contentStatus/>
</cp:coreProperties>
</file>