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 Karson\OneDrive - Frontier Duty Free Association\FDFA\Allison's doc.s\Convention\Convention 2019\Committee\"/>
    </mc:Choice>
  </mc:AlternateContent>
  <xr:revisionPtr revIDLastSave="225" documentId="8_{9E5A716B-E37F-44D8-9A30-996625E27745}" xr6:coauthVersionLast="43" xr6:coauthVersionMax="43" xr10:uidLastSave="{7EDC74F6-DF82-47EA-A6E3-B848791D0164}"/>
  <bookViews>
    <workbookView xWindow="-120" yWindow="-120" windowWidth="29040" windowHeight="15840" xr2:uid="{00000000-000D-0000-FFFF-FFFF00000000}"/>
  </bookViews>
  <sheets>
    <sheet name="Budget" sheetId="1" r:id="rId1"/>
    <sheet name="Registration" sheetId="2" r:id="rId2"/>
    <sheet name="Sponsorship" sheetId="5" r:id="rId3"/>
    <sheet name="Admi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2" l="1"/>
  <c r="J30" i="2"/>
  <c r="N29" i="2"/>
  <c r="J29" i="2"/>
  <c r="L26" i="2"/>
  <c r="L27" i="2" s="1"/>
  <c r="N27" i="2" s="1"/>
  <c r="H26" i="2"/>
  <c r="H27" i="2" s="1"/>
  <c r="J27" i="2" s="1"/>
  <c r="B28" i="2"/>
  <c r="D28" i="2" s="1"/>
  <c r="B27" i="2"/>
  <c r="D27" i="2" s="1"/>
  <c r="B26" i="2"/>
  <c r="D26" i="2" s="1"/>
  <c r="I17" i="2"/>
  <c r="N26" i="2" l="1"/>
  <c r="J26" i="2"/>
  <c r="I16" i="2"/>
  <c r="I18" i="2"/>
  <c r="F57" i="5" l="1"/>
  <c r="D10" i="2" l="1"/>
  <c r="D11" i="2"/>
  <c r="D12" i="2"/>
  <c r="D9" i="2"/>
  <c r="D13" i="2" l="1"/>
  <c r="E57" i="5" l="1"/>
  <c r="C57" i="5" l="1"/>
  <c r="I6" i="2" l="1"/>
  <c r="I5" i="2" l="1"/>
  <c r="I7" i="2"/>
  <c r="I12" i="2" l="1"/>
  <c r="I11" i="2" l="1"/>
  <c r="I13" i="2"/>
  <c r="C17" i="4" l="1"/>
  <c r="C23" i="1" l="1"/>
  <c r="C12" i="1"/>
  <c r="D12" i="1" l="1"/>
  <c r="D23" i="1" l="1"/>
  <c r="D25" i="1" l="1"/>
  <c r="C25" i="1"/>
</calcChain>
</file>

<file path=xl/sharedStrings.xml><?xml version="1.0" encoding="utf-8"?>
<sst xmlns="http://schemas.openxmlformats.org/spreadsheetml/2006/main" count="258" uniqueCount="202">
  <si>
    <t>Revenue:</t>
  </si>
  <si>
    <t>Total Revenue</t>
  </si>
  <si>
    <t xml:space="preserve">Expenses: </t>
  </si>
  <si>
    <t>Administrative Expenses</t>
  </si>
  <si>
    <t>Total Expenses</t>
  </si>
  <si>
    <t>Net Profit / (Loss)</t>
  </si>
  <si>
    <t>Event/Meal Tickets</t>
  </si>
  <si>
    <t>FDFA Travel</t>
  </si>
  <si>
    <t>Budget</t>
  </si>
  <si>
    <t>Hotel Invoice</t>
  </si>
  <si>
    <t xml:space="preserve"> Contract Credits</t>
  </si>
  <si>
    <t>Sponsorship (gross)</t>
  </si>
  <si>
    <t>Support Staff</t>
  </si>
  <si>
    <t>Photography &amp; Video</t>
  </si>
  <si>
    <t>Event Furniture/Gala Décor</t>
  </si>
  <si>
    <t>Breakout room</t>
  </si>
  <si>
    <t>Presidential Suite (net)</t>
  </si>
  <si>
    <t>Audio Visual (Ops Mtg, events)</t>
  </si>
  <si>
    <t>Operator Registrations</t>
  </si>
  <si>
    <t>Supplier Registration</t>
  </si>
  <si>
    <t>FDFA Convention Financial Budget 2019</t>
  </si>
  <si>
    <t>Online registration platform</t>
  </si>
  <si>
    <t>Graphics</t>
  </si>
  <si>
    <t xml:space="preserve">Printing </t>
  </si>
  <si>
    <t>Reg Materials</t>
  </si>
  <si>
    <t>Name Badge holders</t>
  </si>
  <si>
    <t>easels</t>
  </si>
  <si>
    <t>Sponsorship Recognition</t>
  </si>
  <si>
    <t>Gala Emcee/Entertainment</t>
  </si>
  <si>
    <t>Volunteers (appreciation)</t>
  </si>
  <si>
    <t>Credit Card processing fees</t>
  </si>
  <si>
    <t>SOP</t>
  </si>
  <si>
    <t>Misc.</t>
  </si>
  <si>
    <t>Total</t>
  </si>
  <si>
    <t>Admin expenses</t>
  </si>
  <si>
    <t>Monday</t>
  </si>
  <si>
    <t>#</t>
  </si>
  <si>
    <t>Breakfast</t>
  </si>
  <si>
    <t>Lunch</t>
  </si>
  <si>
    <t xml:space="preserve"> Lunch</t>
  </si>
  <si>
    <t>Wednesday</t>
  </si>
  <si>
    <t>Gala Dinner</t>
  </si>
  <si>
    <t>Thursday</t>
  </si>
  <si>
    <t>Tuesday</t>
  </si>
  <si>
    <t>Operator</t>
  </si>
  <si>
    <t>Supplier</t>
  </si>
  <si>
    <t>Tues/Wed</t>
  </si>
  <si>
    <t>Full package including food</t>
  </si>
  <si>
    <t>tues/wed</t>
  </si>
  <si>
    <t>mon-wed</t>
  </si>
  <si>
    <t>Cost</t>
  </si>
  <si>
    <t>Days</t>
  </si>
  <si>
    <t>Wed/Thur</t>
  </si>
  <si>
    <t>Tues-Thur</t>
  </si>
  <si>
    <t>Events Cost Only</t>
  </si>
  <si>
    <t>Total Meal &amp; event Cost</t>
  </si>
  <si>
    <t>Basic Fee</t>
  </si>
  <si>
    <t>Event Cost</t>
  </si>
  <si>
    <t>Diff.</t>
  </si>
  <si>
    <t>Full Fee</t>
  </si>
  <si>
    <t>Diff</t>
  </si>
  <si>
    <t>Basic Registration</t>
  </si>
  <si>
    <t>Location/Event</t>
  </si>
  <si>
    <t>Borders Duty Free</t>
  </si>
  <si>
    <t>Registration Counter</t>
  </si>
  <si>
    <t xml:space="preserve">Turkey Hill </t>
  </si>
  <si>
    <t>Directory</t>
  </si>
  <si>
    <t>Sayan</t>
  </si>
  <si>
    <t>Northern Souvenirs</t>
  </si>
  <si>
    <t>Sleeman</t>
  </si>
  <si>
    <t>Molson</t>
  </si>
  <si>
    <t xml:space="preserve">3D Presentation #1 </t>
  </si>
  <si>
    <t>Diageo</t>
  </si>
  <si>
    <t>3D Presentation #2</t>
  </si>
  <si>
    <t>Pernod</t>
  </si>
  <si>
    <t>3D Presentation #3</t>
  </si>
  <si>
    <t>Beler/BHI</t>
  </si>
  <si>
    <t>3D Presentation #4</t>
  </si>
  <si>
    <t>Tito's</t>
  </si>
  <si>
    <t>Armagh</t>
  </si>
  <si>
    <t>Name Badge Holders</t>
  </si>
  <si>
    <t>Front Foyer</t>
  </si>
  <si>
    <t>Remy</t>
  </si>
  <si>
    <t>Consort Bar</t>
  </si>
  <si>
    <t>Wine Classics</t>
  </si>
  <si>
    <t>Video</t>
  </si>
  <si>
    <t>TIAC</t>
  </si>
  <si>
    <t>Operators Breaks</t>
  </si>
  <si>
    <t>House of Horvath</t>
  </si>
  <si>
    <t>Operators Breakfast</t>
  </si>
  <si>
    <t>RBH</t>
  </si>
  <si>
    <t>Operators Lunch</t>
  </si>
  <si>
    <t>Labatt</t>
  </si>
  <si>
    <t>PMA</t>
  </si>
  <si>
    <t>Opening Cocktail Main 1</t>
  </si>
  <si>
    <t>Bacardi</t>
  </si>
  <si>
    <t>Opening Cocktail Main 2</t>
  </si>
  <si>
    <t>Peller Estates</t>
  </si>
  <si>
    <t>Opening Cocktail Main 3</t>
  </si>
  <si>
    <t>Mark Anthony</t>
  </si>
  <si>
    <t>Opening Cocktail Main 5</t>
  </si>
  <si>
    <t>TFWALunch</t>
  </si>
  <si>
    <t xml:space="preserve">TFWA </t>
  </si>
  <si>
    <t>Imperial Tobacco</t>
  </si>
  <si>
    <t>Gala Décor</t>
  </si>
  <si>
    <t xml:space="preserve">Gala Red Wine </t>
  </si>
  <si>
    <t>Gala White Wine</t>
  </si>
  <si>
    <t>Dandurand</t>
  </si>
  <si>
    <t>Post Gala Lounge</t>
  </si>
  <si>
    <t>BHI</t>
  </si>
  <si>
    <t>ALFA</t>
  </si>
  <si>
    <t>JTI</t>
  </si>
  <si>
    <t>Rothman's</t>
  </si>
  <si>
    <t xml:space="preserve"> </t>
  </si>
  <si>
    <t>TOTAL</t>
  </si>
  <si>
    <t>Vanity Foyer</t>
  </si>
  <si>
    <t>Opening Cocktail (bar)</t>
  </si>
  <si>
    <t>(NEW)Registration Coffee Bar</t>
  </si>
  <si>
    <t>Lounge/Event (JTI)</t>
  </si>
  <si>
    <t>(NEW)Lounge/Event Bar</t>
  </si>
  <si>
    <t>Godiva</t>
  </si>
  <si>
    <t>Turkey Hill</t>
  </si>
  <si>
    <t>Directory/Suite Sign</t>
  </si>
  <si>
    <t>Central Hub/Registraiton</t>
  </si>
  <si>
    <t>$25k for two events</t>
  </si>
  <si>
    <t>2019 Target</t>
  </si>
  <si>
    <t>Decreased based on cost vs value</t>
  </si>
  <si>
    <t>Increased based on cost vs value</t>
  </si>
  <si>
    <t>(NEW)Central Hub Interactive booth</t>
  </si>
  <si>
    <t>Peller</t>
  </si>
  <si>
    <t>HOH</t>
  </si>
  <si>
    <t>Proximo</t>
  </si>
  <si>
    <t>(NEW) Central Hub Bar</t>
  </si>
  <si>
    <t>Wine ?</t>
  </si>
  <si>
    <t>$6k incluing JTI event bar</t>
  </si>
  <si>
    <t>$6k total incluing JTI event bar</t>
  </si>
  <si>
    <t>A la Carte Sponsorship Menu 2019</t>
  </si>
  <si>
    <t>Comments</t>
  </si>
  <si>
    <t>banners/display print</t>
  </si>
  <si>
    <t>Booths (10)</t>
  </si>
  <si>
    <t>wed/thurs</t>
  </si>
  <si>
    <t>2019 cost review</t>
  </si>
  <si>
    <t>Tues/Wed/Thur</t>
  </si>
  <si>
    <t xml:space="preserve"> Base Registration 
(w TFWA lunch &amp; events)</t>
  </si>
  <si>
    <t>BKFST &amp; Lunch Cost</t>
  </si>
  <si>
    <t>Confirmed</t>
  </si>
  <si>
    <t>JTI (confirmed)</t>
  </si>
  <si>
    <t>Registration Bags</t>
  </si>
  <si>
    <t>DFI</t>
  </si>
  <si>
    <t>bags only</t>
  </si>
  <si>
    <t>Basic suppliers</t>
  </si>
  <si>
    <t>add 2 day meals</t>
  </si>
  <si>
    <t>add 3 day meals</t>
  </si>
  <si>
    <t>add meals 2-days</t>
  </si>
  <si>
    <t>add meals 3-days</t>
  </si>
  <si>
    <t>3 nights</t>
  </si>
  <si>
    <t>Prem. $325/night</t>
  </si>
  <si>
    <t>Del. $424/night</t>
  </si>
  <si>
    <t>Lux. $534/night</t>
  </si>
  <si>
    <t>2 days (with hotel room)</t>
  </si>
  <si>
    <t>3 days (with hotel room)</t>
  </si>
  <si>
    <t>Mtg. room</t>
  </si>
  <si>
    <t>reg.</t>
  </si>
  <si>
    <t>small $400/day</t>
  </si>
  <si>
    <t>large $500/day</t>
  </si>
  <si>
    <t>small $700/day</t>
  </si>
  <si>
    <t>large $800/day</t>
  </si>
  <si>
    <t>Registration</t>
  </si>
  <si>
    <t>Gorss Revenue:</t>
  </si>
  <si>
    <t>2019 Budget</t>
  </si>
  <si>
    <t>2 days (without hotel room)</t>
  </si>
  <si>
    <t>Primary</t>
  </si>
  <si>
    <t>additional</t>
  </si>
  <si>
    <t>TBD</t>
  </si>
  <si>
    <t>For consideration</t>
  </si>
  <si>
    <t>Charge stores a flat fee for bringing unlimited # of buyers? Consider the following:</t>
  </si>
  <si>
    <t>3 levels based on store size, a premium for airports and US operators.</t>
  </si>
  <si>
    <t>Discount for stores west of Ontario</t>
  </si>
  <si>
    <t>Additional discount for stores that only bring one operator (Eric, Cam, Ralph)</t>
  </si>
  <si>
    <t>An analysis resulted with an increase net revenue overall.</t>
  </si>
  <si>
    <t>All stores west of ON pay less.</t>
  </si>
  <si>
    <t xml:space="preserve">Some stores in QC and ON would pay less. </t>
  </si>
  <si>
    <t>A few larger stores that only brought 2-3 buyers would pay more.</t>
  </si>
  <si>
    <t>Airports and DFA pay more</t>
  </si>
  <si>
    <t>$1200 group 1</t>
  </si>
  <si>
    <t>$1800 group 2</t>
  </si>
  <si>
    <t>$2200 group 3</t>
  </si>
  <si>
    <t>695/750</t>
  </si>
  <si>
    <t>Estimated Supplier Costs with Exhibit space</t>
  </si>
  <si>
    <t>GPS fee (directional sign)</t>
  </si>
  <si>
    <t>regi- stration</t>
  </si>
  <si>
    <t>hotel room</t>
  </si>
  <si>
    <t>offered complimentary</t>
  </si>
  <si>
    <t>remy</t>
  </si>
  <si>
    <t>TFWA</t>
  </si>
  <si>
    <t>?</t>
  </si>
  <si>
    <t>*575</t>
  </si>
  <si>
    <t>* first reg will pay GPS fee</t>
  </si>
  <si>
    <t>$2500 airports/US</t>
  </si>
  <si>
    <t>Based on the following flat fee before discounts:</t>
  </si>
  <si>
    <t>2019 Suite Option</t>
  </si>
  <si>
    <t>2019 Breakout Room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</si>
</sst>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mmm\-yy;@"/>
    <numFmt numFmtId="165" formatCode="_-* #,##0_-;\-* #,##0_-;_-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/>
    </xf>
    <xf numFmtId="9" fontId="2" fillId="0" borderId="2" xfId="2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3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10" fillId="0" borderId="2" xfId="0" applyFont="1" applyBorder="1"/>
    <xf numFmtId="165" fontId="10" fillId="0" borderId="2" xfId="1" applyNumberFormat="1" applyFont="1" applyBorder="1" applyAlignment="1">
      <alignment horizontal="center"/>
    </xf>
    <xf numFmtId="0" fontId="7" fillId="0" borderId="0" xfId="0" applyFont="1"/>
    <xf numFmtId="165" fontId="7" fillId="0" borderId="0" xfId="1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165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165" fontId="0" fillId="0" borderId="0" xfId="1" applyNumberFormat="1" applyFont="1"/>
    <xf numFmtId="0" fontId="4" fillId="0" borderId="0" xfId="0" applyFont="1"/>
    <xf numFmtId="165" fontId="0" fillId="0" borderId="4" xfId="1" applyNumberFormat="1" applyFont="1" applyBorder="1"/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7" fillId="0" borderId="6" xfId="0" applyFont="1" applyBorder="1"/>
    <xf numFmtId="0" fontId="0" fillId="0" borderId="7" xfId="0" applyBorder="1" applyAlignment="1">
      <alignment horizontal="right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21" fillId="0" borderId="0" xfId="1" applyNumberFormat="1" applyFont="1"/>
    <xf numFmtId="165" fontId="21" fillId="0" borderId="0" xfId="1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165" fontId="22" fillId="0" borderId="0" xfId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center"/>
    </xf>
    <xf numFmtId="165" fontId="21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65" fontId="4" fillId="0" borderId="0" xfId="1" applyNumberFormat="1" applyFo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65" fontId="22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0" fontId="20" fillId="2" borderId="6" xfId="0" applyFont="1" applyFill="1" applyBorder="1" applyAlignment="1">
      <alignment horizontal="right" wrapText="1"/>
    </xf>
    <xf numFmtId="0" fontId="21" fillId="2" borderId="0" xfId="0" applyFont="1" applyFill="1" applyAlignment="1">
      <alignment horizontal="center" vertical="center"/>
    </xf>
    <xf numFmtId="165" fontId="21" fillId="2" borderId="0" xfId="1" applyNumberFormat="1" applyFont="1" applyFill="1"/>
    <xf numFmtId="0" fontId="4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165" fontId="4" fillId="2" borderId="0" xfId="1" applyNumberFormat="1" applyFont="1" applyFill="1"/>
    <xf numFmtId="0" fontId="20" fillId="2" borderId="6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/>
    </xf>
    <xf numFmtId="0" fontId="0" fillId="2" borderId="6" xfId="0" applyFill="1" applyBorder="1" applyAlignment="1">
      <alignment horizontal="right"/>
    </xf>
    <xf numFmtId="165" fontId="21" fillId="2" borderId="0" xfId="1" applyNumberFormat="1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6" xfId="0" applyFill="1" applyBorder="1" applyAlignment="1">
      <alignment horizontal="right" wrapText="1"/>
    </xf>
    <xf numFmtId="0" fontId="21" fillId="2" borderId="0" xfId="0" applyFont="1" applyFill="1" applyAlignment="1">
      <alignment horizontal="center"/>
    </xf>
    <xf numFmtId="165" fontId="4" fillId="0" borderId="0" xfId="0" applyNumberFormat="1" applyFont="1"/>
    <xf numFmtId="165" fontId="2" fillId="0" borderId="0" xfId="1" applyNumberFormat="1" applyFont="1" applyBorder="1"/>
    <xf numFmtId="165" fontId="2" fillId="2" borderId="0" xfId="1" applyNumberFormat="1" applyFont="1" applyFill="1" applyBorder="1"/>
    <xf numFmtId="165" fontId="2" fillId="2" borderId="0" xfId="1" applyNumberFormat="1" applyFont="1" applyFill="1"/>
    <xf numFmtId="165" fontId="2" fillId="0" borderId="0" xfId="1" applyNumberFormat="1" applyFont="1"/>
    <xf numFmtId="165" fontId="2" fillId="0" borderId="5" xfId="1" applyNumberFormat="1" applyFont="1" applyBorder="1"/>
    <xf numFmtId="0" fontId="21" fillId="3" borderId="0" xfId="0" applyFont="1" applyFill="1" applyAlignment="1">
      <alignment horizontal="center" vertical="center"/>
    </xf>
    <xf numFmtId="165" fontId="22" fillId="3" borderId="0" xfId="1" applyNumberFormat="1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165" fontId="2" fillId="3" borderId="0" xfId="1" applyNumberFormat="1" applyFont="1" applyFill="1"/>
    <xf numFmtId="165" fontId="4" fillId="3" borderId="0" xfId="1" applyNumberFormat="1" applyFont="1" applyFill="1"/>
    <xf numFmtId="0" fontId="1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/>
    <xf numFmtId="165" fontId="17" fillId="0" borderId="0" xfId="1" applyNumberFormat="1" applyFont="1"/>
    <xf numFmtId="0" fontId="24" fillId="0" borderId="0" xfId="0" applyFont="1"/>
    <xf numFmtId="0" fontId="14" fillId="0" borderId="0" xfId="0" applyFont="1"/>
    <xf numFmtId="0" fontId="20" fillId="0" borderId="0" xfId="0" applyFont="1"/>
    <xf numFmtId="165" fontId="20" fillId="0" borderId="0" xfId="1" applyNumberFormat="1" applyFont="1"/>
    <xf numFmtId="0" fontId="20" fillId="0" borderId="0" xfId="0" applyFont="1" applyAlignment="1">
      <alignment horizontal="center"/>
    </xf>
    <xf numFmtId="43" fontId="20" fillId="0" borderId="0" xfId="1" applyFont="1"/>
    <xf numFmtId="0" fontId="1" fillId="0" borderId="0" xfId="0" applyFont="1" applyAlignment="1">
      <alignment wrapText="1"/>
    </xf>
    <xf numFmtId="165" fontId="20" fillId="0" borderId="0" xfId="0" applyNumberFormat="1" applyFo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165" fontId="20" fillId="0" borderId="0" xfId="2" applyNumberFormat="1" applyFont="1"/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indent="1"/>
    </xf>
    <xf numFmtId="165" fontId="20" fillId="0" borderId="0" xfId="1" applyNumberFormat="1" applyFont="1" applyBorder="1"/>
    <xf numFmtId="165" fontId="14" fillId="0" borderId="2" xfId="1" applyNumberFormat="1" applyFont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3" fillId="4" borderId="3" xfId="0" applyFont="1" applyFill="1" applyBorder="1" applyAlignment="1">
      <alignment horizontal="left"/>
    </xf>
    <xf numFmtId="0" fontId="23" fillId="4" borderId="3" xfId="0" applyFont="1" applyFill="1" applyBorder="1"/>
    <xf numFmtId="0" fontId="13" fillId="0" borderId="0" xfId="0" applyFont="1" applyBorder="1" applyAlignment="1">
      <alignment horizontal="center"/>
    </xf>
    <xf numFmtId="0" fontId="14" fillId="4" borderId="3" xfId="0" applyFont="1" applyFill="1" applyBorder="1"/>
    <xf numFmtId="0" fontId="14" fillId="4" borderId="3" xfId="0" applyFont="1" applyFill="1" applyBorder="1" applyAlignment="1">
      <alignment horizontal="right"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0" fontId="20" fillId="0" borderId="0" xfId="0" applyFont="1" applyFill="1"/>
    <xf numFmtId="0" fontId="14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/>
    <xf numFmtId="0" fontId="18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43" fontId="20" fillId="4" borderId="0" xfId="1" applyFont="1" applyFill="1"/>
    <xf numFmtId="0" fontId="17" fillId="4" borderId="3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wrapText="1"/>
    </xf>
    <xf numFmtId="0" fontId="17" fillId="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165" fontId="17" fillId="0" borderId="0" xfId="1" applyNumberFormat="1" applyFont="1" applyBorder="1"/>
    <xf numFmtId="0" fontId="20" fillId="0" borderId="0" xfId="0" applyFont="1" applyFill="1" applyAlignment="1">
      <alignment horizontal="left" indent="1"/>
    </xf>
    <xf numFmtId="165" fontId="0" fillId="0" borderId="0" xfId="0" applyNumberFormat="1" applyAlignment="1"/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20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right"/>
    </xf>
    <xf numFmtId="165" fontId="17" fillId="2" borderId="0" xfId="1" applyNumberFormat="1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16" xfId="0" applyFont="1" applyFill="1" applyBorder="1" applyAlignment="1">
      <alignment horizontal="center"/>
    </xf>
    <xf numFmtId="165" fontId="17" fillId="2" borderId="16" xfId="1" applyNumberFormat="1" applyFont="1" applyFill="1" applyBorder="1"/>
    <xf numFmtId="165" fontId="17" fillId="2" borderId="0" xfId="1" applyNumberFormat="1" applyFont="1" applyFill="1"/>
    <xf numFmtId="0" fontId="17" fillId="2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zoomScale="85" zoomScaleNormal="85" workbookViewId="0">
      <selection activeCell="N17" sqref="N17"/>
    </sheetView>
  </sheetViews>
  <sheetFormatPr defaultRowHeight="14.25" x14ac:dyDescent="0.2"/>
  <cols>
    <col min="2" max="2" width="33" customWidth="1"/>
    <col min="3" max="3" width="12.42578125" style="2" customWidth="1"/>
    <col min="4" max="4" width="13.7109375" style="2" hidden="1" customWidth="1"/>
    <col min="5" max="5" width="9.85546875" style="9" hidden="1" customWidth="1"/>
    <col min="6" max="6" width="7.85546875" customWidth="1"/>
    <col min="7" max="7" width="9.7109375" bestFit="1" customWidth="1"/>
  </cols>
  <sheetData>
    <row r="1" spans="2:8" ht="20.25" x14ac:dyDescent="0.3">
      <c r="B1" s="29" t="s">
        <v>20</v>
      </c>
      <c r="C1" s="29"/>
      <c r="D1" s="29"/>
      <c r="E1" s="29"/>
    </row>
    <row r="2" spans="2:8" ht="25.5" customHeight="1" x14ac:dyDescent="0.2">
      <c r="B2" s="6"/>
      <c r="C2" s="4"/>
      <c r="D2" s="4"/>
    </row>
    <row r="3" spans="2:8" ht="27.75" customHeight="1" x14ac:dyDescent="0.25">
      <c r="B3" s="14"/>
      <c r="C3" s="146"/>
      <c r="D3" s="146"/>
      <c r="E3" s="5"/>
    </row>
    <row r="4" spans="2:8" ht="21.75" customHeight="1" x14ac:dyDescent="0.25">
      <c r="B4" s="15" t="s">
        <v>0</v>
      </c>
      <c r="C4" s="16" t="s">
        <v>8</v>
      </c>
      <c r="D4" s="16"/>
      <c r="E4" s="13"/>
      <c r="F4" s="39" t="s">
        <v>36</v>
      </c>
    </row>
    <row r="5" spans="2:8" ht="21.95" customHeight="1" x14ac:dyDescent="0.2">
      <c r="B5" s="17" t="s">
        <v>18</v>
      </c>
      <c r="C5" s="18">
        <v>32000</v>
      </c>
      <c r="D5" s="18"/>
      <c r="E5" s="10"/>
      <c r="F5" s="3">
        <v>60</v>
      </c>
    </row>
    <row r="6" spans="2:8" ht="27.75" customHeight="1" x14ac:dyDescent="0.2">
      <c r="B6" s="17" t="s">
        <v>19</v>
      </c>
      <c r="C6" s="19">
        <v>86000</v>
      </c>
      <c r="D6" s="19"/>
      <c r="E6" s="10"/>
      <c r="F6" s="145">
        <v>135</v>
      </c>
      <c r="G6" s="65"/>
      <c r="H6" s="30"/>
    </row>
    <row r="7" spans="2:8" ht="21.95" customHeight="1" x14ac:dyDescent="0.2">
      <c r="B7" s="20" t="s">
        <v>11</v>
      </c>
      <c r="C7" s="18">
        <v>175000</v>
      </c>
      <c r="D7" s="18"/>
      <c r="E7" s="10"/>
    </row>
    <row r="8" spans="2:8" ht="21.95" customHeight="1" x14ac:dyDescent="0.2">
      <c r="B8" s="20" t="s">
        <v>16</v>
      </c>
      <c r="C8" s="18">
        <v>4000</v>
      </c>
      <c r="D8" s="18"/>
      <c r="E8" s="10"/>
    </row>
    <row r="9" spans="2:8" ht="21.95" customHeight="1" x14ac:dyDescent="0.2">
      <c r="B9" s="20" t="s">
        <v>139</v>
      </c>
      <c r="C9" s="18">
        <v>10000</v>
      </c>
      <c r="D9" s="18"/>
      <c r="E9" s="10"/>
    </row>
    <row r="10" spans="2:8" ht="21.95" customHeight="1" x14ac:dyDescent="0.2">
      <c r="B10" s="20" t="s">
        <v>15</v>
      </c>
      <c r="C10" s="18">
        <v>9000</v>
      </c>
      <c r="D10" s="18"/>
      <c r="E10" s="10"/>
    </row>
    <row r="11" spans="2:8" ht="21.95" customHeight="1" x14ac:dyDescent="0.2">
      <c r="B11" s="20" t="s">
        <v>6</v>
      </c>
      <c r="C11" s="18">
        <v>1800</v>
      </c>
      <c r="D11" s="18"/>
      <c r="E11" s="10"/>
    </row>
    <row r="12" spans="2:8" ht="25.5" customHeight="1" x14ac:dyDescent="0.25">
      <c r="B12" s="21" t="s">
        <v>1</v>
      </c>
      <c r="C12" s="22">
        <f>SUM(C5:C11)</f>
        <v>317800</v>
      </c>
      <c r="D12" s="22">
        <f>SUM(D5:D11)</f>
        <v>0</v>
      </c>
      <c r="E12" s="11"/>
    </row>
    <row r="13" spans="2:8" ht="21.95" customHeight="1" x14ac:dyDescent="0.2">
      <c r="B13" s="23"/>
      <c r="C13" s="7"/>
      <c r="D13" s="7"/>
      <c r="E13" s="10"/>
    </row>
    <row r="14" spans="2:8" ht="21.95" customHeight="1" x14ac:dyDescent="0.25">
      <c r="B14" s="15" t="s">
        <v>2</v>
      </c>
      <c r="C14" s="7"/>
      <c r="D14" s="7"/>
      <c r="E14" s="10"/>
    </row>
    <row r="15" spans="2:8" ht="21.95" customHeight="1" x14ac:dyDescent="0.2">
      <c r="B15" s="20" t="s">
        <v>7</v>
      </c>
      <c r="C15" s="24">
        <v>1000</v>
      </c>
      <c r="D15" s="24"/>
      <c r="E15" s="10"/>
    </row>
    <row r="16" spans="2:8" ht="21.95" customHeight="1" x14ac:dyDescent="0.2">
      <c r="B16" s="17" t="s">
        <v>9</v>
      </c>
      <c r="C16" s="24">
        <v>132000</v>
      </c>
      <c r="D16" s="24"/>
      <c r="E16" s="10"/>
    </row>
    <row r="17" spans="2:7" ht="21.95" customHeight="1" x14ac:dyDescent="0.2">
      <c r="B17" s="17" t="s">
        <v>10</v>
      </c>
      <c r="C17" s="25">
        <v>-20000</v>
      </c>
      <c r="D17" s="25"/>
      <c r="E17" s="10"/>
    </row>
    <row r="18" spans="2:7" ht="21.95" customHeight="1" x14ac:dyDescent="0.2">
      <c r="B18" s="17" t="s">
        <v>13</v>
      </c>
      <c r="C18" s="24">
        <v>6500</v>
      </c>
      <c r="D18" s="24"/>
      <c r="E18" s="10"/>
    </row>
    <row r="19" spans="2:7" ht="21.95" customHeight="1" x14ac:dyDescent="0.2">
      <c r="B19" s="17" t="s">
        <v>17</v>
      </c>
      <c r="C19" s="24">
        <v>15000</v>
      </c>
      <c r="D19" s="24"/>
      <c r="E19" s="10"/>
    </row>
    <row r="20" spans="2:7" ht="21.95" customHeight="1" x14ac:dyDescent="0.2">
      <c r="B20" s="17" t="s">
        <v>14</v>
      </c>
      <c r="C20" s="24">
        <v>22000</v>
      </c>
      <c r="D20" s="24"/>
      <c r="E20" s="10"/>
    </row>
    <row r="21" spans="2:7" ht="21.95" customHeight="1" x14ac:dyDescent="0.2">
      <c r="B21" s="20" t="s">
        <v>3</v>
      </c>
      <c r="C21" s="24">
        <v>20500</v>
      </c>
      <c r="D21" s="24"/>
      <c r="E21" s="10"/>
    </row>
    <row r="22" spans="2:7" ht="21.95" customHeight="1" x14ac:dyDescent="0.2">
      <c r="B22" s="20" t="s">
        <v>12</v>
      </c>
      <c r="C22" s="24">
        <v>2000</v>
      </c>
      <c r="D22" s="24"/>
      <c r="E22" s="10"/>
    </row>
    <row r="23" spans="2:7" ht="25.5" customHeight="1" x14ac:dyDescent="0.25">
      <c r="B23" s="21" t="s">
        <v>4</v>
      </c>
      <c r="C23" s="26">
        <f>SUM(C15:C22)</f>
        <v>179000</v>
      </c>
      <c r="D23" s="26">
        <f>SUM(D15:D22)</f>
        <v>0</v>
      </c>
      <c r="E23" s="11"/>
    </row>
    <row r="24" spans="2:7" ht="21.75" customHeight="1" x14ac:dyDescent="0.25">
      <c r="B24" s="15"/>
      <c r="C24" s="8"/>
      <c r="D24" s="8"/>
      <c r="E24" s="10"/>
    </row>
    <row r="25" spans="2:7" ht="27" customHeight="1" thickBot="1" x14ac:dyDescent="0.3">
      <c r="B25" s="27" t="s">
        <v>5</v>
      </c>
      <c r="C25" s="28">
        <f>C12-C23</f>
        <v>138800</v>
      </c>
      <c r="D25" s="28">
        <f>D12-D23</f>
        <v>0</v>
      </c>
      <c r="E25" s="12"/>
    </row>
    <row r="26" spans="2:7" ht="15" thickTop="1" x14ac:dyDescent="0.2">
      <c r="B26" s="1"/>
    </row>
    <row r="31" spans="2:7" x14ac:dyDescent="0.2">
      <c r="G31" s="3"/>
    </row>
  </sheetData>
  <mergeCells count="1">
    <mergeCell ref="C3:D3"/>
  </mergeCells>
  <phoneticPr fontId="5" type="noConversion"/>
  <pageMargins left="0.55118110236220474" right="0.55118110236220474" top="0.59055118110236227" bottom="0.78740157480314965" header="0.51181102362204722" footer="0.51181102362204722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C8B6-4881-4C97-8B94-62849A053A0A}">
  <dimension ref="A1:N54"/>
  <sheetViews>
    <sheetView zoomScaleNormal="100" workbookViewId="0">
      <selection activeCell="G30" sqref="G30"/>
    </sheetView>
  </sheetViews>
  <sheetFormatPr defaultRowHeight="12.75" x14ac:dyDescent="0.2"/>
  <cols>
    <col min="1" max="1" width="23.85546875" style="34" customWidth="1"/>
    <col min="2" max="2" width="9.28515625" style="34" customWidth="1"/>
    <col min="3" max="3" width="9.7109375" style="34" customWidth="1"/>
    <col min="4" max="4" width="14" style="34" customWidth="1"/>
    <col min="5" max="5" width="8.42578125" style="34" customWidth="1"/>
    <col min="6" max="6" width="16.140625" style="34" customWidth="1"/>
    <col min="7" max="7" width="7.42578125" style="34" customWidth="1"/>
    <col min="8" max="8" width="9.7109375" style="34" customWidth="1"/>
    <col min="9" max="9" width="11.7109375" style="34" customWidth="1"/>
    <col min="10" max="10" width="8.7109375" style="34" customWidth="1"/>
    <col min="11" max="12" width="8.85546875" style="34" customWidth="1"/>
    <col min="13" max="13" width="8.5703125" style="34" customWidth="1"/>
    <col min="14" max="16384" width="9.140625" style="34"/>
  </cols>
  <sheetData>
    <row r="1" spans="1:14" ht="18.75" x14ac:dyDescent="0.3">
      <c r="A1" s="100" t="s">
        <v>167</v>
      </c>
    </row>
    <row r="3" spans="1:14" ht="15.75" customHeight="1" x14ac:dyDescent="0.25">
      <c r="A3" s="37" t="s">
        <v>169</v>
      </c>
      <c r="B3" s="102"/>
      <c r="C3" s="102"/>
      <c r="D3" s="102"/>
      <c r="E3" s="102"/>
      <c r="F3" s="37" t="s">
        <v>141</v>
      </c>
      <c r="G3" s="102"/>
      <c r="H3" s="102"/>
      <c r="I3" s="102"/>
      <c r="J3" s="102"/>
      <c r="K3" s="102"/>
      <c r="L3" s="102"/>
      <c r="M3" s="102"/>
      <c r="N3" s="102"/>
    </row>
    <row r="4" spans="1:14" ht="27" customHeight="1" x14ac:dyDescent="0.25">
      <c r="A4" s="122" t="s">
        <v>168</v>
      </c>
      <c r="B4" s="123" t="s">
        <v>8</v>
      </c>
      <c r="C4" s="124" t="s">
        <v>36</v>
      </c>
      <c r="D4" s="125"/>
      <c r="E4" s="102"/>
      <c r="F4" s="136" t="s">
        <v>61</v>
      </c>
      <c r="G4" s="135" t="s">
        <v>56</v>
      </c>
      <c r="H4" s="137" t="s">
        <v>57</v>
      </c>
      <c r="I4" s="137" t="s">
        <v>58</v>
      </c>
      <c r="J4" s="102"/>
      <c r="K4" s="102"/>
      <c r="L4" s="102"/>
      <c r="M4" s="102"/>
      <c r="N4" s="102"/>
    </row>
    <row r="5" spans="1:14" ht="15" x14ac:dyDescent="0.25">
      <c r="A5" s="102" t="s">
        <v>44</v>
      </c>
      <c r="B5" s="103">
        <v>32000</v>
      </c>
      <c r="C5" s="104">
        <v>60</v>
      </c>
      <c r="D5" s="105"/>
      <c r="E5" s="102"/>
      <c r="F5" s="106" t="s">
        <v>46</v>
      </c>
      <c r="G5" s="102">
        <v>575</v>
      </c>
      <c r="H5" s="107">
        <v>576</v>
      </c>
      <c r="I5" s="107">
        <f>G5-H5</f>
        <v>-1</v>
      </c>
      <c r="J5" s="102"/>
      <c r="K5" s="102"/>
      <c r="L5" s="102"/>
      <c r="M5" s="102"/>
      <c r="N5" s="108"/>
    </row>
    <row r="6" spans="1:14" ht="18" customHeight="1" x14ac:dyDescent="0.25">
      <c r="A6" s="102" t="s">
        <v>45</v>
      </c>
      <c r="B6" s="103">
        <v>86000</v>
      </c>
      <c r="C6" s="104">
        <v>135</v>
      </c>
      <c r="D6" s="105"/>
      <c r="E6" s="102"/>
      <c r="F6" s="106" t="s">
        <v>52</v>
      </c>
      <c r="G6" s="102">
        <v>575</v>
      </c>
      <c r="H6" s="107">
        <v>358</v>
      </c>
      <c r="I6" s="107">
        <f t="shared" ref="I6:I7" si="0">G6-H6</f>
        <v>217</v>
      </c>
      <c r="J6" s="102"/>
      <c r="K6" s="102"/>
      <c r="L6" s="102"/>
      <c r="M6" s="102"/>
      <c r="N6" s="102"/>
    </row>
    <row r="7" spans="1:14" s="35" customFormat="1" ht="18.75" customHeight="1" x14ac:dyDescent="0.25">
      <c r="A7" s="101"/>
      <c r="B7" s="101"/>
      <c r="C7" s="101"/>
      <c r="D7" s="101"/>
      <c r="E7" s="101"/>
      <c r="F7" s="106" t="s">
        <v>53</v>
      </c>
      <c r="G7" s="102">
        <v>575</v>
      </c>
      <c r="H7" s="107">
        <v>576</v>
      </c>
      <c r="I7" s="107">
        <f t="shared" si="0"/>
        <v>-1</v>
      </c>
      <c r="J7" s="101"/>
      <c r="K7" s="101"/>
      <c r="L7" s="101"/>
      <c r="M7" s="101"/>
      <c r="N7" s="101"/>
    </row>
    <row r="8" spans="1:14" s="35" customFormat="1" ht="18.75" customHeight="1" x14ac:dyDescent="0.25">
      <c r="A8" s="101"/>
      <c r="B8" s="101"/>
      <c r="C8" s="101"/>
      <c r="D8" s="101"/>
      <c r="E8" s="101"/>
      <c r="F8" s="106"/>
      <c r="G8" s="102"/>
      <c r="H8" s="107"/>
      <c r="I8" s="107"/>
      <c r="J8" s="101"/>
      <c r="K8" s="101"/>
      <c r="L8" s="101"/>
      <c r="M8" s="101"/>
      <c r="N8" s="101"/>
    </row>
    <row r="9" spans="1:14" ht="15" x14ac:dyDescent="0.25">
      <c r="A9" s="102" t="s">
        <v>150</v>
      </c>
      <c r="B9" s="102">
        <v>575</v>
      </c>
      <c r="C9" s="102">
        <v>135</v>
      </c>
      <c r="D9" s="103">
        <f>B9*C9</f>
        <v>77625</v>
      </c>
      <c r="E9" s="102"/>
      <c r="F9" s="148" t="s">
        <v>47</v>
      </c>
      <c r="G9" s="150" t="s">
        <v>59</v>
      </c>
      <c r="H9" s="152" t="s">
        <v>50</v>
      </c>
      <c r="I9" s="150" t="s">
        <v>60</v>
      </c>
      <c r="J9" s="102"/>
      <c r="K9" s="102"/>
      <c r="L9" s="109"/>
      <c r="M9" s="102"/>
      <c r="N9" s="102"/>
    </row>
    <row r="10" spans="1:14" ht="13.5" customHeight="1" x14ac:dyDescent="0.25">
      <c r="A10" s="102" t="s">
        <v>189</v>
      </c>
      <c r="B10" s="102">
        <v>75</v>
      </c>
      <c r="C10" s="102">
        <v>45</v>
      </c>
      <c r="D10" s="103">
        <f>B10*C10</f>
        <v>3375</v>
      </c>
      <c r="E10" s="102"/>
      <c r="F10" s="149"/>
      <c r="G10" s="151"/>
      <c r="H10" s="153"/>
      <c r="I10" s="151"/>
      <c r="J10" s="102"/>
      <c r="K10" s="102"/>
      <c r="L10" s="102"/>
      <c r="M10" s="102"/>
      <c r="N10" s="102"/>
    </row>
    <row r="11" spans="1:14" ht="15" x14ac:dyDescent="0.25">
      <c r="A11" s="114" t="s">
        <v>151</v>
      </c>
      <c r="B11" s="102">
        <v>175</v>
      </c>
      <c r="C11" s="102">
        <v>15</v>
      </c>
      <c r="D11" s="103">
        <f t="shared" ref="D11:D12" si="1">B11*C11</f>
        <v>2625</v>
      </c>
      <c r="E11" s="102"/>
      <c r="F11" s="110" t="s">
        <v>48</v>
      </c>
      <c r="G11" s="102">
        <v>750</v>
      </c>
      <c r="H11" s="107">
        <v>735</v>
      </c>
      <c r="I11" s="111">
        <f>G11-H11</f>
        <v>15</v>
      </c>
      <c r="J11" s="102"/>
      <c r="K11" s="102"/>
      <c r="L11" s="102"/>
      <c r="M11" s="102"/>
      <c r="N11" s="102"/>
    </row>
    <row r="12" spans="1:14" ht="14.25" customHeight="1" x14ac:dyDescent="0.25">
      <c r="A12" s="114" t="s">
        <v>152</v>
      </c>
      <c r="B12" s="102">
        <v>250</v>
      </c>
      <c r="C12" s="102">
        <v>21</v>
      </c>
      <c r="D12" s="103">
        <f t="shared" si="1"/>
        <v>5250</v>
      </c>
      <c r="E12" s="102"/>
      <c r="F12" s="110" t="s">
        <v>140</v>
      </c>
      <c r="G12" s="102">
        <v>750</v>
      </c>
      <c r="H12" s="107">
        <v>588</v>
      </c>
      <c r="I12" s="111">
        <f>G12-H12</f>
        <v>162</v>
      </c>
      <c r="J12" s="102"/>
      <c r="K12" s="102"/>
      <c r="L12" s="102"/>
      <c r="M12" s="102"/>
      <c r="N12" s="102"/>
    </row>
    <row r="13" spans="1:14" ht="14.25" customHeight="1" x14ac:dyDescent="0.25">
      <c r="A13" s="102"/>
      <c r="B13" s="102"/>
      <c r="C13" s="102"/>
      <c r="D13" s="116">
        <f>SUM(D9:D12)</f>
        <v>88875</v>
      </c>
      <c r="E13" s="102"/>
      <c r="F13" s="110" t="s">
        <v>49</v>
      </c>
      <c r="G13" s="102">
        <v>825</v>
      </c>
      <c r="H13" s="107">
        <v>850</v>
      </c>
      <c r="I13" s="111">
        <f>G13-H13</f>
        <v>-25</v>
      </c>
      <c r="J13" s="102"/>
      <c r="K13" s="102"/>
      <c r="L13" s="102"/>
      <c r="M13" s="102"/>
      <c r="N13" s="102"/>
    </row>
    <row r="14" spans="1:14" ht="15" x14ac:dyDescent="0.25"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27.75" customHeight="1" x14ac:dyDescent="0.25">
      <c r="A15" s="131" t="s">
        <v>19</v>
      </c>
      <c r="B15" s="132">
        <v>2019</v>
      </c>
      <c r="C15" s="133">
        <v>2018</v>
      </c>
      <c r="D15" s="134"/>
      <c r="E15" s="102"/>
      <c r="F15" s="138" t="s">
        <v>51</v>
      </c>
      <c r="G15" s="139" t="s">
        <v>54</v>
      </c>
      <c r="H15" s="139" t="s">
        <v>144</v>
      </c>
      <c r="I15" s="140" t="s">
        <v>55</v>
      </c>
      <c r="J15" s="102"/>
      <c r="K15" s="102"/>
      <c r="L15" s="102"/>
      <c r="M15" s="102"/>
      <c r="N15" s="102"/>
    </row>
    <row r="16" spans="1:14" ht="21.75" customHeight="1" x14ac:dyDescent="0.25">
      <c r="A16" s="147" t="s">
        <v>143</v>
      </c>
      <c r="B16" s="126"/>
      <c r="C16" s="126"/>
      <c r="D16" s="126"/>
      <c r="E16" s="102"/>
      <c r="F16" s="106" t="s">
        <v>46</v>
      </c>
      <c r="G16" s="107">
        <v>576</v>
      </c>
      <c r="H16" s="107">
        <v>159</v>
      </c>
      <c r="I16" s="107">
        <f>SUM(G16:H16)</f>
        <v>735</v>
      </c>
      <c r="J16" s="102"/>
      <c r="K16" s="102"/>
      <c r="L16" s="102"/>
      <c r="M16" s="102"/>
      <c r="N16" s="102"/>
    </row>
    <row r="17" spans="1:14" ht="15" x14ac:dyDescent="0.25">
      <c r="A17" s="147"/>
      <c r="B17" s="127" t="s">
        <v>196</v>
      </c>
      <c r="C17" s="126">
        <v>570</v>
      </c>
      <c r="D17" s="126"/>
      <c r="E17" s="102"/>
      <c r="F17" s="106" t="s">
        <v>52</v>
      </c>
      <c r="G17" s="107">
        <v>358</v>
      </c>
      <c r="H17" s="107">
        <v>230</v>
      </c>
      <c r="I17" s="107">
        <f t="shared" ref="I17:I18" si="2">SUM(G17:H17)</f>
        <v>588</v>
      </c>
      <c r="J17" s="102"/>
      <c r="K17" s="102"/>
      <c r="L17" s="102"/>
      <c r="M17" s="102"/>
      <c r="N17" s="102"/>
    </row>
    <row r="18" spans="1:14" ht="15" x14ac:dyDescent="0.25">
      <c r="A18" s="144" t="s">
        <v>153</v>
      </c>
      <c r="B18" s="128" t="s">
        <v>187</v>
      </c>
      <c r="C18" s="128">
        <v>750</v>
      </c>
      <c r="D18" s="129"/>
      <c r="E18" s="102"/>
      <c r="F18" s="106" t="s">
        <v>142</v>
      </c>
      <c r="G18" s="107">
        <v>576</v>
      </c>
      <c r="H18" s="107">
        <v>274</v>
      </c>
      <c r="I18" s="107">
        <f t="shared" si="2"/>
        <v>850</v>
      </c>
      <c r="J18" s="102"/>
      <c r="K18" s="102"/>
      <c r="L18" s="102"/>
      <c r="M18" s="102"/>
      <c r="N18" s="102"/>
    </row>
    <row r="19" spans="1:14" ht="15" x14ac:dyDescent="0.25">
      <c r="A19" s="144" t="s">
        <v>154</v>
      </c>
      <c r="B19" s="128">
        <v>795</v>
      </c>
      <c r="C19" s="130">
        <v>825</v>
      </c>
      <c r="D19" s="130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x14ac:dyDescent="0.25">
      <c r="A20" s="34" t="s">
        <v>197</v>
      </c>
      <c r="E20" s="102"/>
      <c r="F20" s="112"/>
      <c r="G20" s="113"/>
      <c r="H20" s="113"/>
      <c r="I20" s="102"/>
      <c r="J20" s="102"/>
      <c r="K20" s="102"/>
      <c r="L20" s="102"/>
      <c r="M20" s="102"/>
      <c r="N20" s="102"/>
    </row>
    <row r="21" spans="1:14" ht="15" x14ac:dyDescent="0.25">
      <c r="E21" s="102"/>
      <c r="F21" s="112"/>
      <c r="G21" s="113"/>
      <c r="H21" s="113"/>
      <c r="I21" s="102"/>
      <c r="J21" s="102"/>
      <c r="K21" s="102"/>
      <c r="L21" s="102"/>
      <c r="M21" s="102"/>
      <c r="N21" s="102"/>
    </row>
    <row r="22" spans="1:14" ht="15.75" x14ac:dyDescent="0.25">
      <c r="A22" s="37" t="s">
        <v>188</v>
      </c>
      <c r="B22" s="102"/>
      <c r="C22" s="102"/>
      <c r="D22" s="102"/>
      <c r="E22" s="102"/>
      <c r="F22" s="118"/>
      <c r="G22" s="115"/>
      <c r="H22" s="117"/>
      <c r="I22" s="102"/>
      <c r="J22" s="102"/>
      <c r="K22" s="102"/>
      <c r="L22" s="102"/>
      <c r="M22" s="102"/>
      <c r="N22" s="102"/>
    </row>
    <row r="23" spans="1:14" ht="20.25" customHeight="1" x14ac:dyDescent="0.25">
      <c r="A23" s="167" t="s">
        <v>200</v>
      </c>
      <c r="B23" s="167"/>
      <c r="C23" s="167"/>
      <c r="D23" s="167"/>
      <c r="E23" s="102"/>
      <c r="F23" s="167" t="s">
        <v>201</v>
      </c>
      <c r="G23" s="167"/>
      <c r="H23" s="167"/>
      <c r="I23" s="167"/>
      <c r="J23" s="167"/>
      <c r="K23" s="167"/>
      <c r="L23" s="167"/>
      <c r="M23" s="167"/>
      <c r="N23" s="167"/>
    </row>
    <row r="24" spans="1:14" s="35" customFormat="1" ht="15" x14ac:dyDescent="0.25">
      <c r="A24" s="168"/>
      <c r="B24" s="168"/>
      <c r="C24" s="168"/>
      <c r="D24" s="168"/>
      <c r="E24" s="101"/>
      <c r="F24" s="168"/>
      <c r="G24" s="173" t="s">
        <v>159</v>
      </c>
      <c r="H24" s="173"/>
      <c r="I24" s="173"/>
      <c r="J24" s="173"/>
      <c r="K24" s="173" t="s">
        <v>160</v>
      </c>
      <c r="L24" s="173"/>
      <c r="M24" s="173"/>
      <c r="N24" s="173"/>
    </row>
    <row r="25" spans="1:14" ht="30" x14ac:dyDescent="0.25">
      <c r="A25" s="168"/>
      <c r="B25" s="169" t="s">
        <v>155</v>
      </c>
      <c r="C25" s="170" t="s">
        <v>190</v>
      </c>
      <c r="D25" s="169" t="s">
        <v>33</v>
      </c>
      <c r="E25" s="102"/>
      <c r="F25" s="168"/>
      <c r="G25" s="170" t="s">
        <v>161</v>
      </c>
      <c r="H25" s="170" t="s">
        <v>191</v>
      </c>
      <c r="I25" s="169" t="s">
        <v>162</v>
      </c>
      <c r="J25" s="174" t="s">
        <v>33</v>
      </c>
      <c r="K25" s="170" t="s">
        <v>161</v>
      </c>
      <c r="L25" s="170" t="s">
        <v>191</v>
      </c>
      <c r="M25" s="169" t="s">
        <v>162</v>
      </c>
      <c r="N25" s="169" t="s">
        <v>33</v>
      </c>
    </row>
    <row r="26" spans="1:14" ht="15" x14ac:dyDescent="0.25">
      <c r="A26" s="171" t="s">
        <v>156</v>
      </c>
      <c r="B26" s="171">
        <f>325*3</f>
        <v>975</v>
      </c>
      <c r="C26" s="171">
        <v>650</v>
      </c>
      <c r="D26" s="172">
        <f>SUM(B26:C26)</f>
        <v>1625</v>
      </c>
      <c r="E26" s="102"/>
      <c r="F26" s="168" t="s">
        <v>163</v>
      </c>
      <c r="G26" s="168">
        <v>800</v>
      </c>
      <c r="H26" s="168">
        <f>295*2</f>
        <v>590</v>
      </c>
      <c r="I26" s="168">
        <v>650</v>
      </c>
      <c r="J26" s="175">
        <f>SUM(G26:I26)</f>
        <v>2040</v>
      </c>
      <c r="K26" s="168">
        <v>1200</v>
      </c>
      <c r="L26" s="168">
        <f>295*3</f>
        <v>885</v>
      </c>
      <c r="M26" s="168">
        <v>650</v>
      </c>
      <c r="N26" s="176">
        <f>SUM(K26:M26)</f>
        <v>2735</v>
      </c>
    </row>
    <row r="27" spans="1:14" ht="15" x14ac:dyDescent="0.25">
      <c r="A27" s="171" t="s">
        <v>157</v>
      </c>
      <c r="B27" s="171">
        <f>424*3</f>
        <v>1272</v>
      </c>
      <c r="C27" s="171">
        <v>650</v>
      </c>
      <c r="D27" s="172">
        <f t="shared" ref="D27:D28" si="3">SUM(B27:C27)</f>
        <v>1922</v>
      </c>
      <c r="E27" s="102"/>
      <c r="F27" s="168" t="s">
        <v>164</v>
      </c>
      <c r="G27" s="168">
        <v>1000</v>
      </c>
      <c r="H27" s="168">
        <f>H26</f>
        <v>590</v>
      </c>
      <c r="I27" s="168">
        <v>650</v>
      </c>
      <c r="J27" s="175">
        <f>SUM(G27:I27)</f>
        <v>2240</v>
      </c>
      <c r="K27" s="168">
        <v>1500</v>
      </c>
      <c r="L27" s="168">
        <f>L26</f>
        <v>885</v>
      </c>
      <c r="M27" s="168">
        <v>650</v>
      </c>
      <c r="N27" s="176">
        <f>SUM(K27:M27)</f>
        <v>3035</v>
      </c>
    </row>
    <row r="28" spans="1:14" ht="15" x14ac:dyDescent="0.25">
      <c r="A28" s="171" t="s">
        <v>158</v>
      </c>
      <c r="B28" s="171">
        <f>534*3</f>
        <v>1602</v>
      </c>
      <c r="C28" s="171">
        <v>650</v>
      </c>
      <c r="D28" s="172">
        <f t="shared" si="3"/>
        <v>2252</v>
      </c>
      <c r="E28" s="102"/>
      <c r="F28" s="168"/>
      <c r="G28" s="173" t="s">
        <v>170</v>
      </c>
      <c r="H28" s="173"/>
      <c r="I28" s="173"/>
      <c r="J28" s="177"/>
      <c r="K28" s="168"/>
      <c r="L28" s="168"/>
      <c r="M28" s="168"/>
      <c r="N28" s="168"/>
    </row>
    <row r="29" spans="1:14" ht="15" x14ac:dyDescent="0.25">
      <c r="A29" s="102"/>
      <c r="B29" s="102"/>
      <c r="C29" s="102"/>
      <c r="D29" s="102"/>
      <c r="E29" s="102"/>
      <c r="F29" s="168" t="s">
        <v>165</v>
      </c>
      <c r="G29" s="168">
        <v>1400</v>
      </c>
      <c r="H29" s="168">
        <v>0</v>
      </c>
      <c r="I29" s="168">
        <v>650</v>
      </c>
      <c r="J29" s="175">
        <f>SUM(G29:I29)</f>
        <v>2050</v>
      </c>
      <c r="K29" s="168">
        <v>2100</v>
      </c>
      <c r="L29" s="168">
        <v>0</v>
      </c>
      <c r="M29" s="168">
        <v>650</v>
      </c>
      <c r="N29" s="176">
        <f>SUM(K29:M29)</f>
        <v>2750</v>
      </c>
    </row>
    <row r="30" spans="1:14" s="35" customFormat="1" ht="15" x14ac:dyDescent="0.25">
      <c r="A30" s="101"/>
      <c r="B30" s="101"/>
      <c r="C30" s="101"/>
      <c r="D30" s="101"/>
      <c r="E30" s="101"/>
      <c r="F30" s="168" t="s">
        <v>166</v>
      </c>
      <c r="G30" s="168">
        <v>1600</v>
      </c>
      <c r="H30" s="168">
        <v>0</v>
      </c>
      <c r="I30" s="168">
        <v>650</v>
      </c>
      <c r="J30" s="175">
        <f>SUM(G30:I30)</f>
        <v>2250</v>
      </c>
      <c r="K30" s="168">
        <v>2400</v>
      </c>
      <c r="L30" s="168">
        <v>0</v>
      </c>
      <c r="M30" s="168">
        <v>650</v>
      </c>
      <c r="N30" s="176">
        <f>SUM(K30:M30)</f>
        <v>3050</v>
      </c>
    </row>
    <row r="31" spans="1:14" s="35" customFormat="1" ht="26.25" customHeight="1" x14ac:dyDescent="0.25">
      <c r="A31" s="101"/>
      <c r="B31" s="101"/>
      <c r="C31" s="101"/>
      <c r="D31" s="101"/>
      <c r="E31" s="101"/>
      <c r="F31" s="102"/>
      <c r="G31" s="102"/>
      <c r="H31" s="102"/>
      <c r="I31" s="102"/>
      <c r="J31" s="143"/>
      <c r="K31" s="102"/>
      <c r="L31" s="102"/>
      <c r="M31" s="102"/>
      <c r="N31" s="99"/>
    </row>
    <row r="32" spans="1:14" ht="30" customHeight="1" x14ac:dyDescent="0.25">
      <c r="A32" s="119" t="s">
        <v>44</v>
      </c>
      <c r="B32" s="120">
        <v>2018</v>
      </c>
      <c r="C32" s="124">
        <v>2019</v>
      </c>
      <c r="D32" s="102"/>
      <c r="E32" s="102"/>
      <c r="F32" s="112"/>
      <c r="G32" s="117"/>
      <c r="H32" s="117"/>
      <c r="I32" s="102"/>
      <c r="J32" s="102"/>
      <c r="K32" s="102"/>
      <c r="L32" s="102"/>
      <c r="M32" s="102"/>
      <c r="N32" s="102"/>
    </row>
    <row r="33" spans="1:8" x14ac:dyDescent="0.2">
      <c r="A33" s="36" t="s">
        <v>171</v>
      </c>
      <c r="B33" s="34">
        <v>740</v>
      </c>
      <c r="C33" s="121" t="s">
        <v>173</v>
      </c>
      <c r="F33" s="96"/>
      <c r="G33" s="95"/>
      <c r="H33" s="95"/>
    </row>
    <row r="34" spans="1:8" x14ac:dyDescent="0.2">
      <c r="A34" s="36" t="s">
        <v>172</v>
      </c>
      <c r="B34" s="34">
        <v>400</v>
      </c>
      <c r="C34" s="121" t="s">
        <v>173</v>
      </c>
      <c r="F34" s="96"/>
      <c r="G34" s="95"/>
      <c r="H34" s="95"/>
    </row>
    <row r="35" spans="1:8" s="35" customFormat="1" x14ac:dyDescent="0.2">
      <c r="A35" s="34"/>
      <c r="B35" s="34"/>
      <c r="C35" s="34"/>
      <c r="F35" s="97"/>
      <c r="G35" s="94"/>
      <c r="H35" s="94"/>
    </row>
    <row r="36" spans="1:8" ht="15" x14ac:dyDescent="0.25">
      <c r="A36" s="98" t="s">
        <v>174</v>
      </c>
      <c r="B36" s="102"/>
    </row>
    <row r="37" spans="1:8" ht="15" x14ac:dyDescent="0.25">
      <c r="A37" s="141" t="s">
        <v>175</v>
      </c>
      <c r="B37" s="102"/>
    </row>
    <row r="38" spans="1:8" ht="15" x14ac:dyDescent="0.25">
      <c r="A38" s="142" t="s">
        <v>176</v>
      </c>
      <c r="B38" s="102"/>
    </row>
    <row r="39" spans="1:8" ht="15" x14ac:dyDescent="0.25">
      <c r="A39" s="142" t="s">
        <v>177</v>
      </c>
      <c r="B39" s="102"/>
    </row>
    <row r="40" spans="1:8" ht="15" x14ac:dyDescent="0.25">
      <c r="A40" s="142" t="s">
        <v>178</v>
      </c>
      <c r="B40" s="102"/>
    </row>
    <row r="41" spans="1:8" ht="15" x14ac:dyDescent="0.25">
      <c r="A41" s="141"/>
      <c r="B41" s="102"/>
    </row>
    <row r="42" spans="1:8" ht="15" x14ac:dyDescent="0.25">
      <c r="A42" s="141" t="s">
        <v>179</v>
      </c>
      <c r="B42" s="102"/>
    </row>
    <row r="43" spans="1:8" ht="15" x14ac:dyDescent="0.25">
      <c r="A43" s="142" t="s">
        <v>180</v>
      </c>
      <c r="B43" s="102"/>
    </row>
    <row r="44" spans="1:8" ht="15" x14ac:dyDescent="0.25">
      <c r="A44" s="142" t="s">
        <v>181</v>
      </c>
      <c r="B44" s="102"/>
    </row>
    <row r="45" spans="1:8" ht="15" x14ac:dyDescent="0.25">
      <c r="A45" s="142" t="s">
        <v>182</v>
      </c>
      <c r="B45" s="102"/>
    </row>
    <row r="46" spans="1:8" ht="15" x14ac:dyDescent="0.25">
      <c r="A46" s="142" t="s">
        <v>183</v>
      </c>
      <c r="B46" s="102"/>
    </row>
    <row r="47" spans="1:8" ht="15" x14ac:dyDescent="0.25">
      <c r="A47" s="141"/>
      <c r="B47" s="102"/>
    </row>
    <row r="48" spans="1:8" ht="15" x14ac:dyDescent="0.25">
      <c r="A48" s="141" t="s">
        <v>199</v>
      </c>
      <c r="B48" s="102"/>
    </row>
    <row r="49" spans="1:2" ht="15" x14ac:dyDescent="0.25">
      <c r="A49" s="142" t="s">
        <v>184</v>
      </c>
      <c r="B49" s="102"/>
    </row>
    <row r="50" spans="1:2" ht="15" x14ac:dyDescent="0.25">
      <c r="A50" s="142" t="s">
        <v>185</v>
      </c>
      <c r="B50" s="102"/>
    </row>
    <row r="51" spans="1:2" ht="15" x14ac:dyDescent="0.25">
      <c r="A51" s="142" t="s">
        <v>186</v>
      </c>
      <c r="B51" s="102"/>
    </row>
    <row r="52" spans="1:2" ht="15" x14ac:dyDescent="0.25">
      <c r="A52" s="142" t="s">
        <v>198</v>
      </c>
      <c r="B52" s="102"/>
    </row>
    <row r="53" spans="1:2" ht="15" x14ac:dyDescent="0.25">
      <c r="A53" s="102"/>
      <c r="B53" s="102"/>
    </row>
    <row r="54" spans="1:2" ht="15" x14ac:dyDescent="0.25">
      <c r="A54" s="102"/>
      <c r="B54" s="102"/>
    </row>
  </sheetData>
  <mergeCells count="10">
    <mergeCell ref="A23:D23"/>
    <mergeCell ref="F23:N23"/>
    <mergeCell ref="G24:J24"/>
    <mergeCell ref="K24:N24"/>
    <mergeCell ref="G28:J28"/>
    <mergeCell ref="A16:A17"/>
    <mergeCell ref="F9:F10"/>
    <mergeCell ref="G9:G10"/>
    <mergeCell ref="H9:H10"/>
    <mergeCell ref="I9:I1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78B-C3D2-473B-8E16-659097E834B3}">
  <dimension ref="A1:G57"/>
  <sheetViews>
    <sheetView workbookViewId="0">
      <selection activeCell="G35" sqref="G35"/>
    </sheetView>
  </sheetViews>
  <sheetFormatPr defaultRowHeight="12.75" x14ac:dyDescent="0.2"/>
  <cols>
    <col min="1" max="1" width="35.28515625" customWidth="1"/>
    <col min="2" max="2" width="20.85546875" customWidth="1"/>
    <col min="4" max="4" width="19.42578125" style="5" customWidth="1"/>
    <col min="5" max="5" width="8.85546875" style="30" customWidth="1"/>
    <col min="6" max="6" width="12.140625" style="32" customWidth="1"/>
    <col min="7" max="7" width="34.85546875" customWidth="1"/>
  </cols>
  <sheetData>
    <row r="1" spans="1:7" ht="15.75" x14ac:dyDescent="0.25">
      <c r="A1" s="37" t="s">
        <v>136</v>
      </c>
      <c r="B1" s="38"/>
      <c r="C1" s="39"/>
    </row>
    <row r="2" spans="1:7" ht="15" customHeight="1" x14ac:dyDescent="0.3">
      <c r="A2" s="158"/>
      <c r="B2" s="158"/>
      <c r="C2" s="158"/>
    </row>
    <row r="3" spans="1:7" ht="19.5" customHeight="1" x14ac:dyDescent="0.2">
      <c r="A3" s="49" t="s">
        <v>62</v>
      </c>
      <c r="B3" s="159">
        <v>2018</v>
      </c>
      <c r="C3" s="160"/>
      <c r="D3" s="156" t="s">
        <v>125</v>
      </c>
      <c r="E3" s="157"/>
      <c r="F3" s="80" t="s">
        <v>145</v>
      </c>
      <c r="G3" s="5" t="s">
        <v>137</v>
      </c>
    </row>
    <row r="4" spans="1:7" ht="15" x14ac:dyDescent="0.25">
      <c r="A4" s="40" t="s">
        <v>123</v>
      </c>
      <c r="B4" s="50" t="s">
        <v>63</v>
      </c>
      <c r="C4" s="51">
        <v>2000</v>
      </c>
      <c r="D4" s="60" t="s">
        <v>63</v>
      </c>
      <c r="E4" s="84">
        <v>2000</v>
      </c>
      <c r="F4" s="59"/>
    </row>
    <row r="5" spans="1:7" ht="15" x14ac:dyDescent="0.25">
      <c r="A5" s="66" t="s">
        <v>64</v>
      </c>
      <c r="B5" s="67" t="s">
        <v>65</v>
      </c>
      <c r="C5" s="68">
        <v>2000</v>
      </c>
      <c r="D5" s="69" t="s">
        <v>121</v>
      </c>
      <c r="E5" s="85">
        <v>2000</v>
      </c>
      <c r="F5" s="73">
        <v>2000</v>
      </c>
    </row>
    <row r="6" spans="1:7" ht="15" x14ac:dyDescent="0.25">
      <c r="A6" s="40" t="s">
        <v>117</v>
      </c>
      <c r="B6" s="50"/>
      <c r="C6" s="51"/>
      <c r="D6" s="60" t="s">
        <v>120</v>
      </c>
      <c r="E6" s="84">
        <v>3500</v>
      </c>
      <c r="F6" s="59"/>
    </row>
    <row r="7" spans="1:7" ht="15" x14ac:dyDescent="0.25">
      <c r="A7" s="66" t="s">
        <v>132</v>
      </c>
      <c r="B7" s="67"/>
      <c r="C7" s="68"/>
      <c r="D7" s="69" t="s">
        <v>92</v>
      </c>
      <c r="E7" s="85">
        <v>3000</v>
      </c>
      <c r="F7" s="73">
        <v>3000</v>
      </c>
      <c r="G7" s="30" t="s">
        <v>135</v>
      </c>
    </row>
    <row r="8" spans="1:7" ht="15" x14ac:dyDescent="0.25">
      <c r="A8" s="40" t="s">
        <v>132</v>
      </c>
      <c r="B8" s="50"/>
      <c r="C8" s="51"/>
      <c r="D8" s="60" t="s">
        <v>78</v>
      </c>
      <c r="E8" s="84">
        <v>3000</v>
      </c>
      <c r="F8" s="59"/>
      <c r="G8" t="s">
        <v>134</v>
      </c>
    </row>
    <row r="9" spans="1:7" ht="15" x14ac:dyDescent="0.25">
      <c r="A9" s="40" t="s">
        <v>132</v>
      </c>
      <c r="B9" s="50"/>
      <c r="C9" s="51"/>
      <c r="D9" s="60" t="s">
        <v>133</v>
      </c>
      <c r="E9" s="84">
        <v>3000</v>
      </c>
      <c r="F9" s="59"/>
    </row>
    <row r="10" spans="1:7" ht="18" customHeight="1" x14ac:dyDescent="0.25">
      <c r="A10" s="40" t="s">
        <v>128</v>
      </c>
      <c r="B10" s="50"/>
      <c r="C10" s="51"/>
      <c r="D10" s="60" t="s">
        <v>90</v>
      </c>
      <c r="E10" s="84">
        <v>15000</v>
      </c>
      <c r="F10" s="59"/>
    </row>
    <row r="11" spans="1:7" ht="15" x14ac:dyDescent="0.25">
      <c r="A11" s="66" t="s">
        <v>66</v>
      </c>
      <c r="B11" s="67" t="s">
        <v>67</v>
      </c>
      <c r="C11" s="79">
        <v>500</v>
      </c>
      <c r="D11" s="69"/>
      <c r="E11" s="85">
        <v>500</v>
      </c>
      <c r="F11" s="73">
        <v>250</v>
      </c>
    </row>
    <row r="12" spans="1:7" ht="15" x14ac:dyDescent="0.25">
      <c r="A12" s="66" t="s">
        <v>66</v>
      </c>
      <c r="B12" s="67" t="s">
        <v>68</v>
      </c>
      <c r="C12" s="79">
        <v>500</v>
      </c>
      <c r="D12" s="69"/>
      <c r="E12" s="85">
        <v>500</v>
      </c>
      <c r="F12" s="73">
        <v>500</v>
      </c>
    </row>
    <row r="13" spans="1:7" ht="15" x14ac:dyDescent="0.25">
      <c r="A13" s="66" t="s">
        <v>66</v>
      </c>
      <c r="B13" s="67" t="s">
        <v>69</v>
      </c>
      <c r="C13" s="79">
        <v>500</v>
      </c>
      <c r="D13" s="69"/>
      <c r="E13" s="85">
        <v>500</v>
      </c>
      <c r="F13" s="73">
        <v>500</v>
      </c>
    </row>
    <row r="14" spans="1:7" ht="15" x14ac:dyDescent="0.25">
      <c r="A14" s="66" t="s">
        <v>66</v>
      </c>
      <c r="B14" s="67" t="s">
        <v>70</v>
      </c>
      <c r="C14" s="79">
        <v>500</v>
      </c>
      <c r="D14" s="69"/>
      <c r="E14" s="85">
        <v>500</v>
      </c>
      <c r="F14" s="73">
        <v>500</v>
      </c>
    </row>
    <row r="15" spans="1:7" x14ac:dyDescent="0.2">
      <c r="A15" s="58" t="s">
        <v>122</v>
      </c>
      <c r="B15" s="50" t="s">
        <v>79</v>
      </c>
      <c r="C15" s="52">
        <v>500</v>
      </c>
      <c r="D15" s="60"/>
      <c r="E15" s="84">
        <v>1000</v>
      </c>
      <c r="F15" s="59"/>
    </row>
    <row r="16" spans="1:7" ht="15" x14ac:dyDescent="0.25">
      <c r="A16" s="40" t="s">
        <v>71</v>
      </c>
      <c r="B16" s="50" t="s">
        <v>72</v>
      </c>
      <c r="C16" s="52">
        <v>2000</v>
      </c>
      <c r="D16" s="60" t="s">
        <v>72</v>
      </c>
      <c r="E16" s="84">
        <v>4000</v>
      </c>
      <c r="F16" s="59"/>
    </row>
    <row r="17" spans="1:7" ht="15" x14ac:dyDescent="0.25">
      <c r="A17" s="40" t="s">
        <v>73</v>
      </c>
      <c r="B17" s="50" t="s">
        <v>74</v>
      </c>
      <c r="C17" s="52">
        <v>4000</v>
      </c>
      <c r="D17" s="60" t="s">
        <v>74</v>
      </c>
      <c r="E17" s="84">
        <v>4000</v>
      </c>
      <c r="F17" s="59"/>
    </row>
    <row r="18" spans="1:7" ht="15" x14ac:dyDescent="0.25">
      <c r="A18" s="40" t="s">
        <v>75</v>
      </c>
      <c r="B18" s="50" t="s">
        <v>76</v>
      </c>
      <c r="C18" s="52">
        <v>3000</v>
      </c>
      <c r="D18" s="60" t="s">
        <v>76</v>
      </c>
      <c r="E18" s="84">
        <v>4000</v>
      </c>
      <c r="F18" s="59"/>
    </row>
    <row r="19" spans="1:7" ht="15" x14ac:dyDescent="0.25">
      <c r="A19" s="40" t="s">
        <v>77</v>
      </c>
      <c r="B19" s="53" t="s">
        <v>78</v>
      </c>
      <c r="C19" s="54">
        <v>2000</v>
      </c>
      <c r="D19" s="60" t="s">
        <v>103</v>
      </c>
      <c r="E19" s="84">
        <v>0</v>
      </c>
      <c r="F19" s="59"/>
      <c r="G19" s="30" t="s">
        <v>192</v>
      </c>
    </row>
    <row r="20" spans="1:7" x14ac:dyDescent="0.2">
      <c r="A20" s="41" t="s">
        <v>80</v>
      </c>
      <c r="B20" s="50"/>
      <c r="C20" s="52">
        <v>0</v>
      </c>
      <c r="D20" s="60"/>
      <c r="E20" s="84">
        <v>3500</v>
      </c>
      <c r="F20" s="59"/>
    </row>
    <row r="21" spans="1:7" ht="15" x14ac:dyDescent="0.25">
      <c r="A21" s="42" t="s">
        <v>81</v>
      </c>
      <c r="B21" s="53" t="s">
        <v>72</v>
      </c>
      <c r="C21" s="54">
        <v>4000</v>
      </c>
      <c r="D21" s="60" t="s">
        <v>72</v>
      </c>
      <c r="E21" s="84">
        <v>4000</v>
      </c>
      <c r="F21" s="59"/>
    </row>
    <row r="22" spans="1:7" ht="15" x14ac:dyDescent="0.25">
      <c r="A22" s="43" t="s">
        <v>115</v>
      </c>
      <c r="B22" s="53" t="s">
        <v>82</v>
      </c>
      <c r="C22" s="54">
        <v>2000</v>
      </c>
      <c r="D22" s="60" t="s">
        <v>82</v>
      </c>
      <c r="E22" s="84">
        <v>2000</v>
      </c>
      <c r="F22" s="59"/>
    </row>
    <row r="23" spans="1:7" ht="15" x14ac:dyDescent="0.25">
      <c r="A23" s="43" t="s">
        <v>83</v>
      </c>
      <c r="B23" s="53" t="s">
        <v>84</v>
      </c>
      <c r="C23" s="54">
        <v>2000</v>
      </c>
      <c r="D23" s="60" t="s">
        <v>84</v>
      </c>
      <c r="E23" s="84">
        <v>2000</v>
      </c>
      <c r="F23" s="59"/>
    </row>
    <row r="24" spans="1:7" ht="15" x14ac:dyDescent="0.25">
      <c r="A24" s="43" t="s">
        <v>85</v>
      </c>
      <c r="B24" s="62" t="s">
        <v>86</v>
      </c>
      <c r="C24" s="63">
        <v>3500</v>
      </c>
      <c r="D24" s="64" t="s">
        <v>86</v>
      </c>
      <c r="E24" s="84">
        <v>3500</v>
      </c>
      <c r="F24" s="59"/>
    </row>
    <row r="25" spans="1:7" ht="13.5" thickBot="1" x14ac:dyDescent="0.25">
      <c r="A25" s="70" t="s">
        <v>147</v>
      </c>
      <c r="B25" s="71"/>
      <c r="C25" s="71"/>
      <c r="D25" s="72" t="s">
        <v>148</v>
      </c>
      <c r="E25" s="86">
        <v>0</v>
      </c>
      <c r="F25" s="73"/>
      <c r="G25" s="30" t="s">
        <v>149</v>
      </c>
    </row>
    <row r="26" spans="1:7" ht="15" x14ac:dyDescent="0.25">
      <c r="A26" s="44" t="s">
        <v>35</v>
      </c>
      <c r="B26" s="163"/>
      <c r="C26" s="164"/>
      <c r="D26" s="164"/>
      <c r="E26" s="164"/>
      <c r="F26" s="59"/>
    </row>
    <row r="27" spans="1:7" x14ac:dyDescent="0.2">
      <c r="A27" s="81" t="s">
        <v>87</v>
      </c>
      <c r="B27" s="82" t="s">
        <v>88</v>
      </c>
      <c r="C27" s="79">
        <v>1000</v>
      </c>
      <c r="D27" s="69" t="s">
        <v>130</v>
      </c>
      <c r="E27" s="86">
        <v>1000</v>
      </c>
      <c r="F27" s="73">
        <v>1000</v>
      </c>
    </row>
    <row r="28" spans="1:7" ht="15" x14ac:dyDescent="0.25">
      <c r="A28" s="40" t="s">
        <v>89</v>
      </c>
      <c r="B28" s="53" t="s">
        <v>90</v>
      </c>
      <c r="C28" s="54">
        <v>10000</v>
      </c>
      <c r="D28" s="60"/>
      <c r="E28" s="87">
        <v>5000</v>
      </c>
      <c r="F28" s="59"/>
      <c r="G28" s="30" t="s">
        <v>126</v>
      </c>
    </row>
    <row r="29" spans="1:7" ht="15" x14ac:dyDescent="0.25">
      <c r="A29" s="42" t="s">
        <v>91</v>
      </c>
      <c r="B29" s="53" t="s">
        <v>92</v>
      </c>
      <c r="C29" s="54">
        <v>6000</v>
      </c>
      <c r="D29" s="60" t="s">
        <v>131</v>
      </c>
      <c r="E29" s="87">
        <v>7000</v>
      </c>
      <c r="F29" s="59"/>
      <c r="G29" s="30" t="s">
        <v>127</v>
      </c>
    </row>
    <row r="30" spans="1:7" ht="15" x14ac:dyDescent="0.25">
      <c r="A30" s="161" t="s">
        <v>116</v>
      </c>
      <c r="B30" s="53" t="s">
        <v>82</v>
      </c>
      <c r="C30" s="54">
        <v>1000</v>
      </c>
      <c r="D30" s="60" t="s">
        <v>193</v>
      </c>
      <c r="E30" s="87">
        <v>1000</v>
      </c>
      <c r="F30" s="59"/>
    </row>
    <row r="31" spans="1:7" ht="15" x14ac:dyDescent="0.25">
      <c r="A31" s="161"/>
      <c r="B31" s="53" t="s">
        <v>93</v>
      </c>
      <c r="C31" s="54">
        <v>4000</v>
      </c>
      <c r="D31" s="60" t="s">
        <v>93</v>
      </c>
      <c r="E31" s="87">
        <v>4000</v>
      </c>
      <c r="F31" s="59"/>
    </row>
    <row r="32" spans="1:7" ht="15" x14ac:dyDescent="0.25">
      <c r="A32" s="161"/>
      <c r="B32" s="50" t="s">
        <v>84</v>
      </c>
      <c r="C32" s="54">
        <v>0</v>
      </c>
      <c r="D32" s="60" t="s">
        <v>84</v>
      </c>
      <c r="E32" s="87">
        <v>1000</v>
      </c>
      <c r="F32" s="59"/>
    </row>
    <row r="33" spans="1:7" ht="15" x14ac:dyDescent="0.25">
      <c r="A33" s="42" t="s">
        <v>94</v>
      </c>
      <c r="B33" s="50" t="s">
        <v>95</v>
      </c>
      <c r="C33" s="54">
        <v>3000</v>
      </c>
      <c r="D33" s="60" t="s">
        <v>95</v>
      </c>
      <c r="E33" s="87">
        <v>4000</v>
      </c>
      <c r="F33" s="59"/>
    </row>
    <row r="34" spans="1:7" ht="15" x14ac:dyDescent="0.25">
      <c r="A34" s="42" t="s">
        <v>96</v>
      </c>
      <c r="B34" s="53" t="s">
        <v>97</v>
      </c>
      <c r="C34" s="54">
        <v>4000</v>
      </c>
      <c r="D34" s="60" t="s">
        <v>129</v>
      </c>
      <c r="E34" s="87">
        <v>4000</v>
      </c>
      <c r="F34" s="59"/>
    </row>
    <row r="35" spans="1:7" ht="15" x14ac:dyDescent="0.25">
      <c r="A35" s="42" t="s">
        <v>98</v>
      </c>
      <c r="B35" s="53" t="s">
        <v>99</v>
      </c>
      <c r="C35" s="54">
        <v>4000</v>
      </c>
      <c r="D35" s="60" t="s">
        <v>99</v>
      </c>
      <c r="E35" s="87">
        <v>4000</v>
      </c>
      <c r="F35" s="59"/>
    </row>
    <row r="36" spans="1:7" ht="15" x14ac:dyDescent="0.25">
      <c r="A36" s="42" t="s">
        <v>100</v>
      </c>
      <c r="B36" s="53" t="s">
        <v>74</v>
      </c>
      <c r="C36" s="54">
        <v>4000</v>
      </c>
      <c r="D36" s="60" t="s">
        <v>74</v>
      </c>
      <c r="E36" s="87">
        <v>4000</v>
      </c>
      <c r="F36" s="59"/>
    </row>
    <row r="37" spans="1:7" ht="15" x14ac:dyDescent="0.25">
      <c r="A37" s="44" t="s">
        <v>43</v>
      </c>
      <c r="B37" s="165"/>
      <c r="C37" s="166"/>
      <c r="D37" s="166"/>
      <c r="E37" s="166"/>
      <c r="F37" s="59"/>
    </row>
    <row r="38" spans="1:7" ht="15" x14ac:dyDescent="0.25">
      <c r="A38" s="41" t="s">
        <v>37</v>
      </c>
      <c r="B38" s="50"/>
      <c r="C38" s="54">
        <v>0</v>
      </c>
      <c r="D38" s="60"/>
      <c r="E38" s="87">
        <v>3500</v>
      </c>
      <c r="F38" s="59"/>
    </row>
    <row r="39" spans="1:7" ht="15" x14ac:dyDescent="0.25">
      <c r="A39" s="66" t="s">
        <v>101</v>
      </c>
      <c r="B39" s="67" t="s">
        <v>102</v>
      </c>
      <c r="C39" s="77">
        <v>11000</v>
      </c>
      <c r="D39" s="69" t="s">
        <v>194</v>
      </c>
      <c r="E39" s="86">
        <v>11000</v>
      </c>
      <c r="F39" s="73">
        <v>11000</v>
      </c>
    </row>
    <row r="40" spans="1:7" ht="15" x14ac:dyDescent="0.2">
      <c r="A40" s="74" t="s">
        <v>118</v>
      </c>
      <c r="B40" s="75" t="s">
        <v>111</v>
      </c>
      <c r="C40" s="76">
        <v>15000</v>
      </c>
      <c r="D40" s="69" t="s">
        <v>146</v>
      </c>
      <c r="E40" s="86">
        <v>17000</v>
      </c>
      <c r="F40" s="73">
        <v>17000</v>
      </c>
      <c r="G40" s="30" t="s">
        <v>124</v>
      </c>
    </row>
    <row r="41" spans="1:7" ht="15" x14ac:dyDescent="0.25">
      <c r="A41" s="66" t="s">
        <v>119</v>
      </c>
      <c r="B41" s="67"/>
      <c r="C41" s="77"/>
      <c r="D41" s="69" t="s">
        <v>92</v>
      </c>
      <c r="E41" s="86">
        <v>3000</v>
      </c>
      <c r="F41" s="73">
        <v>3000</v>
      </c>
    </row>
    <row r="42" spans="1:7" ht="15" x14ac:dyDescent="0.25">
      <c r="A42" s="40" t="s">
        <v>119</v>
      </c>
      <c r="B42" s="50"/>
      <c r="C42" s="54"/>
      <c r="D42" s="60" t="s">
        <v>78</v>
      </c>
      <c r="E42" s="87">
        <v>3000</v>
      </c>
      <c r="F42" s="59"/>
    </row>
    <row r="43" spans="1:7" ht="15" x14ac:dyDescent="0.25">
      <c r="A43" s="44" t="s">
        <v>40</v>
      </c>
      <c r="B43" s="154"/>
      <c r="C43" s="155"/>
      <c r="D43" s="155"/>
      <c r="E43" s="155"/>
      <c r="F43" s="59"/>
    </row>
    <row r="44" spans="1:7" x14ac:dyDescent="0.2">
      <c r="A44" s="41" t="s">
        <v>37</v>
      </c>
      <c r="B44" s="50"/>
      <c r="C44" s="52"/>
      <c r="D44" s="60"/>
      <c r="E44" s="87">
        <v>3500</v>
      </c>
      <c r="F44" s="59"/>
    </row>
    <row r="45" spans="1:7" x14ac:dyDescent="0.2">
      <c r="A45" s="78" t="s">
        <v>39</v>
      </c>
      <c r="B45" s="75" t="s">
        <v>111</v>
      </c>
      <c r="C45" s="79">
        <v>10000</v>
      </c>
      <c r="D45" s="69" t="s">
        <v>146</v>
      </c>
      <c r="E45" s="86">
        <v>8000</v>
      </c>
      <c r="F45" s="73">
        <v>8000</v>
      </c>
      <c r="G45" s="30" t="s">
        <v>124</v>
      </c>
    </row>
    <row r="46" spans="1:7" ht="15" x14ac:dyDescent="0.25">
      <c r="A46" s="42" t="s">
        <v>41</v>
      </c>
      <c r="B46" s="50" t="s">
        <v>103</v>
      </c>
      <c r="C46" s="54">
        <v>50000</v>
      </c>
      <c r="D46" s="60" t="s">
        <v>103</v>
      </c>
      <c r="E46" s="87">
        <v>50000</v>
      </c>
      <c r="F46" s="59"/>
    </row>
    <row r="47" spans="1:7" ht="15" x14ac:dyDescent="0.25">
      <c r="A47" s="43" t="s">
        <v>104</v>
      </c>
      <c r="B47" s="50" t="s">
        <v>103</v>
      </c>
      <c r="C47" s="54">
        <v>19608</v>
      </c>
      <c r="D47" s="60" t="s">
        <v>103</v>
      </c>
      <c r="E47" s="87">
        <v>20000</v>
      </c>
      <c r="F47" s="59"/>
    </row>
    <row r="48" spans="1:7" ht="15" x14ac:dyDescent="0.25">
      <c r="A48" s="42" t="s">
        <v>105</v>
      </c>
      <c r="B48" s="50"/>
      <c r="C48" s="54"/>
      <c r="D48" s="60" t="s">
        <v>195</v>
      </c>
      <c r="E48" s="87">
        <v>2000</v>
      </c>
      <c r="F48" s="59"/>
    </row>
    <row r="49" spans="1:6" ht="15" x14ac:dyDescent="0.25">
      <c r="A49" s="43" t="s">
        <v>106</v>
      </c>
      <c r="B49" s="50" t="s">
        <v>107</v>
      </c>
      <c r="C49" s="54">
        <v>1500</v>
      </c>
      <c r="D49" s="60" t="s">
        <v>107</v>
      </c>
      <c r="E49" s="87">
        <v>2000</v>
      </c>
      <c r="F49" s="59"/>
    </row>
    <row r="50" spans="1:6" ht="15" x14ac:dyDescent="0.25">
      <c r="A50" s="40" t="s">
        <v>108</v>
      </c>
      <c r="B50" s="50" t="s">
        <v>95</v>
      </c>
      <c r="C50" s="54">
        <v>5000</v>
      </c>
      <c r="D50" s="60" t="s">
        <v>95</v>
      </c>
      <c r="E50" s="87">
        <v>5000</v>
      </c>
      <c r="F50" s="59"/>
    </row>
    <row r="51" spans="1:6" ht="15" x14ac:dyDescent="0.25">
      <c r="A51" s="162" t="s">
        <v>108</v>
      </c>
      <c r="B51" s="50" t="s">
        <v>109</v>
      </c>
      <c r="C51" s="54">
        <v>1750</v>
      </c>
      <c r="D51" s="60" t="s">
        <v>109</v>
      </c>
      <c r="E51" s="87">
        <v>2000</v>
      </c>
      <c r="F51" s="59"/>
    </row>
    <row r="52" spans="1:6" ht="15" x14ac:dyDescent="0.25">
      <c r="A52" s="162"/>
      <c r="B52" s="89" t="s">
        <v>110</v>
      </c>
      <c r="C52" s="90">
        <v>1750</v>
      </c>
      <c r="D52" s="91" t="s">
        <v>110</v>
      </c>
      <c r="E52" s="92">
        <v>2000</v>
      </c>
      <c r="F52" s="93">
        <v>2000</v>
      </c>
    </row>
    <row r="53" spans="1:6" ht="15" x14ac:dyDescent="0.25">
      <c r="A53" s="44" t="s">
        <v>42</v>
      </c>
      <c r="B53" s="154"/>
      <c r="C53" s="155"/>
      <c r="D53" s="155"/>
      <c r="E53" s="155"/>
    </row>
    <row r="54" spans="1:6" x14ac:dyDescent="0.2">
      <c r="A54" s="41" t="s">
        <v>37</v>
      </c>
      <c r="B54" s="50"/>
      <c r="C54" s="52"/>
      <c r="D54" s="60"/>
      <c r="E54" s="87">
        <v>3500</v>
      </c>
    </row>
    <row r="55" spans="1:6" x14ac:dyDescent="0.2">
      <c r="A55" s="41" t="s">
        <v>38</v>
      </c>
      <c r="B55" s="55" t="s">
        <v>112</v>
      </c>
      <c r="C55" s="52">
        <v>5000</v>
      </c>
      <c r="D55" s="60"/>
      <c r="E55" s="87">
        <v>8000</v>
      </c>
    </row>
    <row r="56" spans="1:6" ht="13.5" thickBot="1" x14ac:dyDescent="0.25">
      <c r="A56" s="45" t="s">
        <v>113</v>
      </c>
      <c r="B56" s="56"/>
      <c r="C56" s="57"/>
      <c r="D56" s="61"/>
      <c r="E56" s="88"/>
    </row>
    <row r="57" spans="1:6" ht="15" x14ac:dyDescent="0.25">
      <c r="A57" s="46" t="s">
        <v>114</v>
      </c>
      <c r="B57" s="47"/>
      <c r="C57" s="48">
        <f>SUM(C4:C56)</f>
        <v>186608</v>
      </c>
      <c r="E57" s="87">
        <f>SUM(E4:E56)</f>
        <v>240000</v>
      </c>
      <c r="F57" s="83">
        <f>SUM(F4:F56)</f>
        <v>48750</v>
      </c>
    </row>
  </sheetData>
  <mergeCells count="9">
    <mergeCell ref="B53:E53"/>
    <mergeCell ref="D3:E3"/>
    <mergeCell ref="A2:C2"/>
    <mergeCell ref="B3:C3"/>
    <mergeCell ref="A30:A32"/>
    <mergeCell ref="A51:A52"/>
    <mergeCell ref="B26:E26"/>
    <mergeCell ref="B37:E37"/>
    <mergeCell ref="B43:E4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B77E-85EC-4A1C-BD41-31038496D993}">
  <dimension ref="A1:C17"/>
  <sheetViews>
    <sheetView workbookViewId="0">
      <selection activeCell="H41" sqref="H41"/>
    </sheetView>
  </sheetViews>
  <sheetFormatPr defaultRowHeight="12.75" x14ac:dyDescent="0.2"/>
  <cols>
    <col min="1" max="1" width="26.28515625" customWidth="1"/>
    <col min="2" max="2" width="5.85546875" customWidth="1"/>
    <col min="3" max="3" width="11.5703125" customWidth="1"/>
  </cols>
  <sheetData>
    <row r="1" spans="1:3" x14ac:dyDescent="0.2">
      <c r="A1" t="s">
        <v>34</v>
      </c>
    </row>
    <row r="3" spans="1:3" x14ac:dyDescent="0.2">
      <c r="A3" s="30" t="s">
        <v>21</v>
      </c>
      <c r="C3" s="31">
        <v>1000</v>
      </c>
    </row>
    <row r="4" spans="1:3" x14ac:dyDescent="0.2">
      <c r="A4" s="30" t="s">
        <v>22</v>
      </c>
      <c r="C4" s="31">
        <v>3000</v>
      </c>
    </row>
    <row r="5" spans="1:3" x14ac:dyDescent="0.2">
      <c r="A5" s="30" t="s">
        <v>23</v>
      </c>
      <c r="C5" s="31">
        <v>1000</v>
      </c>
    </row>
    <row r="6" spans="1:3" x14ac:dyDescent="0.2">
      <c r="A6" s="30" t="s">
        <v>24</v>
      </c>
      <c r="C6" s="31">
        <v>300</v>
      </c>
    </row>
    <row r="7" spans="1:3" x14ac:dyDescent="0.2">
      <c r="A7" s="30" t="s">
        <v>25</v>
      </c>
      <c r="C7" s="31">
        <v>800</v>
      </c>
    </row>
    <row r="8" spans="1:3" x14ac:dyDescent="0.2">
      <c r="A8" s="30" t="s">
        <v>138</v>
      </c>
      <c r="C8" s="31">
        <v>10000</v>
      </c>
    </row>
    <row r="9" spans="1:3" x14ac:dyDescent="0.2">
      <c r="A9" s="30" t="s">
        <v>26</v>
      </c>
      <c r="C9" s="31">
        <v>100</v>
      </c>
    </row>
    <row r="10" spans="1:3" x14ac:dyDescent="0.2">
      <c r="A10" s="30" t="s">
        <v>27</v>
      </c>
      <c r="C10" s="31">
        <v>150</v>
      </c>
    </row>
    <row r="11" spans="1:3" x14ac:dyDescent="0.2">
      <c r="A11" s="30" t="s">
        <v>28</v>
      </c>
      <c r="C11" s="31">
        <v>350.24</v>
      </c>
    </row>
    <row r="12" spans="1:3" x14ac:dyDescent="0.2">
      <c r="A12" s="30" t="s">
        <v>29</v>
      </c>
      <c r="C12" s="31">
        <v>200</v>
      </c>
    </row>
    <row r="13" spans="1:3" x14ac:dyDescent="0.2">
      <c r="A13" s="30" t="s">
        <v>30</v>
      </c>
      <c r="C13" s="31">
        <v>3300</v>
      </c>
    </row>
    <row r="14" spans="1:3" x14ac:dyDescent="0.2">
      <c r="A14" s="30" t="s">
        <v>31</v>
      </c>
      <c r="C14" s="31">
        <v>225</v>
      </c>
    </row>
    <row r="15" spans="1:3" x14ac:dyDescent="0.2">
      <c r="A15" s="30" t="s">
        <v>32</v>
      </c>
      <c r="C15" s="31">
        <v>50</v>
      </c>
    </row>
    <row r="16" spans="1:3" x14ac:dyDescent="0.2">
      <c r="A16" s="30"/>
      <c r="C16" s="31"/>
    </row>
    <row r="17" spans="1:3" ht="13.5" thickBot="1" x14ac:dyDescent="0.25">
      <c r="A17" s="32" t="s">
        <v>33</v>
      </c>
      <c r="C17" s="33">
        <f>SUM(C3:C16)</f>
        <v>20475.240000000002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Registration</vt:lpstr>
      <vt:lpstr>Sponsorship</vt:lpstr>
      <vt:lpstr>Admin</vt:lpstr>
    </vt:vector>
  </TitlesOfParts>
  <Company>FDFA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aboucher</dc:creator>
  <cp:lastModifiedBy>Allison Boucher</cp:lastModifiedBy>
  <cp:lastPrinted>2018-12-03T20:05:25Z</cp:lastPrinted>
  <dcterms:created xsi:type="dcterms:W3CDTF">2010-04-29T19:30:13Z</dcterms:created>
  <dcterms:modified xsi:type="dcterms:W3CDTF">2019-06-25T14:26:44Z</dcterms:modified>
</cp:coreProperties>
</file>