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8580" activeTab="0"/>
  </bookViews>
  <sheets>
    <sheet name="Sheet1" sheetId="1" r:id="rId1"/>
  </sheets>
  <definedNames>
    <definedName name="_xlnm.Print_Area" localSheetId="0">'Sheet1'!$A$1:$N$37</definedName>
  </definedNames>
  <calcPr fullCalcOnLoad="1"/>
</workbook>
</file>

<file path=xl/sharedStrings.xml><?xml version="1.0" encoding="utf-8"?>
<sst xmlns="http://schemas.openxmlformats.org/spreadsheetml/2006/main" count="90" uniqueCount="33">
  <si>
    <t>Department (product lines)</t>
  </si>
  <si>
    <t>Imported</t>
  </si>
  <si>
    <t>Domestic</t>
  </si>
  <si>
    <t>Total</t>
  </si>
  <si>
    <t>Rayon (gamme de produits)</t>
  </si>
  <si>
    <t>Importees</t>
  </si>
  <si>
    <t>Nationales</t>
  </si>
  <si>
    <t>+/- %</t>
  </si>
  <si>
    <t>TOTAL / TOTAUX</t>
  </si>
  <si>
    <t>Other</t>
  </si>
  <si>
    <t>Sales</t>
  </si>
  <si>
    <t>Mix %</t>
  </si>
  <si>
    <t>Variance</t>
  </si>
  <si>
    <t>Food</t>
  </si>
  <si>
    <t>Souvenirs (no clothing)</t>
  </si>
  <si>
    <t>Clothing (including hats, fur, leather)</t>
  </si>
  <si>
    <t>Crafts/arts</t>
  </si>
  <si>
    <t>Prairie Gross Sales - Land Border</t>
  </si>
  <si>
    <t>Imported (IDP)</t>
  </si>
  <si>
    <t>Imported (IDNP)</t>
  </si>
  <si>
    <t>Accessories (purses, wallets, sunglasses, etc.)</t>
  </si>
  <si>
    <t>Alcohol (liquor, liqueur, wine, coolers)</t>
  </si>
  <si>
    <t>Beer (beer, malt-based coolers)</t>
  </si>
  <si>
    <t>Electronics, Cameras, Binoculars, etc.</t>
  </si>
  <si>
    <t>Jewellery, Watches, Clocks</t>
  </si>
  <si>
    <t>Office and Travel Supplies</t>
  </si>
  <si>
    <t xml:space="preserve">Perfume, Cosmetics, Skincare </t>
  </si>
  <si>
    <t>Tobacco, Cigars, Loose Tobacco</t>
  </si>
  <si>
    <t>Glassware, Crystal, China, Figurines, Porcelain</t>
  </si>
  <si>
    <t>Nov 17</t>
  </si>
  <si>
    <t>Jan - Nov 17</t>
  </si>
  <si>
    <t>Nov 18</t>
  </si>
  <si>
    <t>Jan - Nov 18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</si>
</sst>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</numFmts>
  <fonts count="39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20"/>
      <name val="Calibri"/>
      <family val="2"/>
    </font>
    <font>
      <b/>
      <sz val="14"/>
      <color indexed="52"/>
      <name val="Calibri"/>
      <family val="2"/>
    </font>
    <font>
      <b/>
      <sz val="14"/>
      <color indexed="9"/>
      <name val="Calibri"/>
      <family val="2"/>
    </font>
    <font>
      <i/>
      <sz val="14"/>
      <color indexed="23"/>
      <name val="Calibri"/>
      <family val="2"/>
    </font>
    <font>
      <sz val="14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62"/>
      <name val="Calibri"/>
      <family val="2"/>
    </font>
    <font>
      <sz val="14"/>
      <color indexed="52"/>
      <name val="Calibri"/>
      <family val="2"/>
    </font>
    <font>
      <sz val="14"/>
      <color indexed="60"/>
      <name val="Calibri"/>
      <family val="2"/>
    </font>
    <font>
      <b/>
      <sz val="14"/>
      <color indexed="63"/>
      <name val="Calibri"/>
      <family val="2"/>
    </font>
    <font>
      <b/>
      <sz val="18"/>
      <color indexed="56"/>
      <name val="Cambria"/>
      <family val="2"/>
    </font>
    <font>
      <b/>
      <sz val="14"/>
      <color indexed="8"/>
      <name val="Calibri"/>
      <family val="2"/>
    </font>
    <font>
      <sz val="14"/>
      <color indexed="10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9C0006"/>
      <name val="Calibri"/>
      <family val="2"/>
    </font>
    <font>
      <b/>
      <sz val="14"/>
      <color rgb="FFFA7D00"/>
      <name val="Calibri"/>
      <family val="2"/>
    </font>
    <font>
      <b/>
      <sz val="14"/>
      <color theme="0"/>
      <name val="Calibri"/>
      <family val="2"/>
    </font>
    <font>
      <i/>
      <sz val="14"/>
      <color rgb="FF7F7F7F"/>
      <name val="Calibri"/>
      <family val="2"/>
    </font>
    <font>
      <sz val="14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3F3F76"/>
      <name val="Calibri"/>
      <family val="2"/>
    </font>
    <font>
      <sz val="14"/>
      <color rgb="FFFA7D00"/>
      <name val="Calibri"/>
      <family val="2"/>
    </font>
    <font>
      <sz val="14"/>
      <color rgb="FF9C6500"/>
      <name val="Calibri"/>
      <family val="2"/>
    </font>
    <font>
      <b/>
      <sz val="14"/>
      <color rgb="FF3F3F3F"/>
      <name val="Calibri"/>
      <family val="2"/>
    </font>
    <font>
      <b/>
      <sz val="18"/>
      <color theme="3"/>
      <name val="Cambria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10" xfId="0" applyNumberFormat="1" applyFont="1" applyBorder="1" applyAlignment="1">
      <alignment/>
    </xf>
    <xf numFmtId="10" fontId="2" fillId="0" borderId="0" xfId="0" applyNumberFormat="1" applyFont="1" applyAlignment="1">
      <alignment/>
    </xf>
    <xf numFmtId="164" fontId="2" fillId="0" borderId="11" xfId="0" applyNumberFormat="1" applyFont="1" applyBorder="1" applyAlignment="1">
      <alignment/>
    </xf>
    <xf numFmtId="10" fontId="2" fillId="0" borderId="12" xfId="57" applyNumberFormat="1" applyFont="1" applyBorder="1" applyAlignment="1">
      <alignment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 quotePrefix="1">
      <alignment horizontal="center"/>
    </xf>
    <xf numFmtId="0" fontId="1" fillId="0" borderId="14" xfId="0" applyFont="1" applyBorder="1" applyAlignment="1" quotePrefix="1">
      <alignment horizontal="center"/>
    </xf>
    <xf numFmtId="164" fontId="2" fillId="0" borderId="17" xfId="0" applyNumberFormat="1" applyFont="1" applyBorder="1" applyAlignment="1">
      <alignment/>
    </xf>
    <xf numFmtId="0" fontId="1" fillId="33" borderId="18" xfId="0" applyFont="1" applyFill="1" applyBorder="1" applyAlignment="1">
      <alignment/>
    </xf>
    <xf numFmtId="164" fontId="1" fillId="33" borderId="19" xfId="0" applyNumberFormat="1" applyFont="1" applyFill="1" applyBorder="1" applyAlignment="1">
      <alignment/>
    </xf>
    <xf numFmtId="164" fontId="1" fillId="33" borderId="20" xfId="0" applyNumberFormat="1" applyFont="1" applyFill="1" applyBorder="1" applyAlignment="1">
      <alignment/>
    </xf>
    <xf numFmtId="10" fontId="1" fillId="33" borderId="21" xfId="57" applyNumberFormat="1" applyFont="1" applyFill="1" applyBorder="1" applyAlignment="1">
      <alignment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" fontId="3" fillId="0" borderId="18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3" fillId="0" borderId="29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49" fontId="3" fillId="0" borderId="29" xfId="0" applyNumberFormat="1" applyFont="1" applyBorder="1" applyAlignment="1">
      <alignment horizontal="center"/>
    </xf>
    <xf numFmtId="0" fontId="2" fillId="0" borderId="33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15" xfId="0" applyFont="1" applyBorder="1" applyAlignment="1" quotePrefix="1">
      <alignment horizontal="center"/>
    </xf>
    <xf numFmtId="17" fontId="3" fillId="0" borderId="29" xfId="0" applyNumberFormat="1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17" fontId="3" fillId="0" borderId="29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2" fillId="0" borderId="32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0" borderId="36" xfId="0" applyNumberFormat="1" applyFont="1" applyBorder="1" applyAlignment="1">
      <alignment/>
    </xf>
    <xf numFmtId="164" fontId="2" fillId="0" borderId="37" xfId="0" applyNumberFormat="1" applyFont="1" applyBorder="1" applyAlignment="1">
      <alignment/>
    </xf>
    <xf numFmtId="10" fontId="2" fillId="0" borderId="12" xfId="57" applyNumberFormat="1" applyFont="1" applyBorder="1" applyAlignment="1">
      <alignment horizontal="right"/>
    </xf>
    <xf numFmtId="10" fontId="1" fillId="33" borderId="21" xfId="57" applyNumberFormat="1" applyFont="1" applyFill="1" applyBorder="1" applyAlignment="1">
      <alignment horizontal="right"/>
    </xf>
    <xf numFmtId="10" fontId="2" fillId="0" borderId="38" xfId="57" applyNumberFormat="1" applyFont="1" applyBorder="1" applyAlignment="1">
      <alignment horizontal="right"/>
    </xf>
    <xf numFmtId="10" fontId="2" fillId="0" borderId="11" xfId="57" applyNumberFormat="1" applyFont="1" applyBorder="1" applyAlignment="1">
      <alignment horizontal="right"/>
    </xf>
    <xf numFmtId="10" fontId="1" fillId="0" borderId="12" xfId="57" applyNumberFormat="1" applyFont="1" applyBorder="1" applyAlignment="1">
      <alignment horizontal="right"/>
    </xf>
    <xf numFmtId="10" fontId="1" fillId="33" borderId="19" xfId="57" applyNumberFormat="1" applyFont="1" applyFill="1" applyBorder="1" applyAlignment="1">
      <alignment horizontal="right"/>
    </xf>
    <xf numFmtId="10" fontId="1" fillId="33" borderId="20" xfId="57" applyNumberFormat="1" applyFont="1" applyFill="1" applyBorder="1" applyAlignment="1">
      <alignment horizontal="right"/>
    </xf>
    <xf numFmtId="164" fontId="2" fillId="0" borderId="39" xfId="0" applyNumberFormat="1" applyFont="1" applyBorder="1" applyAlignment="1">
      <alignment/>
    </xf>
    <xf numFmtId="164" fontId="2" fillId="0" borderId="40" xfId="0" applyNumberFormat="1" applyFont="1" applyBorder="1" applyAlignment="1">
      <alignment/>
    </xf>
    <xf numFmtId="164" fontId="2" fillId="0" borderId="41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43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9"/>
  <sheetViews>
    <sheetView tabSelected="1" view="pageLayout" zoomScaleNormal="75" workbookViewId="0" topLeftCell="A10">
      <selection activeCell="E36" sqref="E36"/>
    </sheetView>
  </sheetViews>
  <sheetFormatPr defaultColWidth="9.140625" defaultRowHeight="12.75"/>
  <cols>
    <col min="1" max="1" width="51.421875" style="20" customWidth="1"/>
    <col min="2" max="2" width="17.57421875" style="30" bestFit="1" customWidth="1"/>
    <col min="3" max="3" width="15.8515625" style="1" bestFit="1" customWidth="1"/>
    <col min="4" max="4" width="14.7109375" style="1" bestFit="1" customWidth="1"/>
    <col min="5" max="5" width="14.421875" style="1" bestFit="1" customWidth="1"/>
    <col min="6" max="6" width="9.28125" style="1" bestFit="1" customWidth="1"/>
    <col min="7" max="7" width="17.7109375" style="1" customWidth="1"/>
    <col min="8" max="8" width="16.28125" style="1" customWidth="1"/>
    <col min="9" max="9" width="15.8515625" style="1" bestFit="1" customWidth="1"/>
    <col min="10" max="10" width="14.421875" style="1" bestFit="1" customWidth="1"/>
    <col min="11" max="11" width="9.28125" style="1" bestFit="1" customWidth="1"/>
    <col min="12" max="12" width="11.57421875" style="1" bestFit="1" customWidth="1"/>
    <col min="13" max="13" width="11.7109375" style="1" bestFit="1" customWidth="1"/>
    <col min="14" max="14" width="11.421875" style="1" bestFit="1" customWidth="1"/>
    <col min="15" max="16384" width="9.140625" style="1" customWidth="1"/>
  </cols>
  <sheetData>
    <row r="1" spans="1:14" s="33" customFormat="1" ht="16.5" thickBot="1" thickTop="1">
      <c r="A1" s="21" t="s">
        <v>17</v>
      </c>
      <c r="B1" s="37"/>
      <c r="C1" s="31" t="s">
        <v>31</v>
      </c>
      <c r="D1" s="31"/>
      <c r="E1" s="26"/>
      <c r="F1" s="27"/>
      <c r="G1" s="28"/>
      <c r="H1" s="31" t="s">
        <v>29</v>
      </c>
      <c r="I1" s="31"/>
      <c r="J1" s="26"/>
      <c r="K1" s="27"/>
      <c r="L1" s="28"/>
      <c r="M1" s="25" t="s">
        <v>12</v>
      </c>
      <c r="N1" s="27"/>
    </row>
    <row r="2" spans="1:14" s="30" customFormat="1" ht="15.75" thickTop="1">
      <c r="A2" s="16" t="s">
        <v>0</v>
      </c>
      <c r="B2" s="39" t="s">
        <v>19</v>
      </c>
      <c r="C2" s="41" t="s">
        <v>18</v>
      </c>
      <c r="D2" s="23" t="s">
        <v>2</v>
      </c>
      <c r="E2" s="23" t="s">
        <v>3</v>
      </c>
      <c r="F2" s="24" t="s">
        <v>10</v>
      </c>
      <c r="G2" s="39" t="s">
        <v>19</v>
      </c>
      <c r="H2" s="41" t="s">
        <v>18</v>
      </c>
      <c r="I2" s="23" t="s">
        <v>2</v>
      </c>
      <c r="J2" s="23" t="s">
        <v>3</v>
      </c>
      <c r="K2" s="24" t="s">
        <v>10</v>
      </c>
      <c r="L2" s="22" t="s">
        <v>1</v>
      </c>
      <c r="M2" s="23" t="s">
        <v>2</v>
      </c>
      <c r="N2" s="24" t="s">
        <v>3</v>
      </c>
    </row>
    <row r="3" spans="1:14" s="30" customFormat="1" ht="15.75" thickBot="1">
      <c r="A3" s="6" t="s">
        <v>4</v>
      </c>
      <c r="B3" s="40" t="s">
        <v>5</v>
      </c>
      <c r="C3" s="42" t="s">
        <v>5</v>
      </c>
      <c r="D3" s="7" t="s">
        <v>6</v>
      </c>
      <c r="E3" s="7"/>
      <c r="F3" s="8" t="s">
        <v>11</v>
      </c>
      <c r="G3" s="40" t="s">
        <v>5</v>
      </c>
      <c r="H3" s="42" t="s">
        <v>5</v>
      </c>
      <c r="I3" s="7" t="s">
        <v>6</v>
      </c>
      <c r="J3" s="7"/>
      <c r="K3" s="8" t="s">
        <v>11</v>
      </c>
      <c r="L3" s="9" t="s">
        <v>7</v>
      </c>
      <c r="M3" s="10" t="s">
        <v>7</v>
      </c>
      <c r="N3" s="34" t="s">
        <v>7</v>
      </c>
    </row>
    <row r="4" spans="1:15" s="30" customFormat="1" ht="15.75" thickTop="1">
      <c r="A4" s="17" t="s">
        <v>20</v>
      </c>
      <c r="B4" s="56">
        <v>1631.52</v>
      </c>
      <c r="C4" s="55">
        <v>762.8</v>
      </c>
      <c r="D4" s="55">
        <v>1169.5</v>
      </c>
      <c r="E4" s="4">
        <f aca="true" t="shared" si="0" ref="E4:E17">SUM(B4:D4)</f>
        <v>3563.8199999999997</v>
      </c>
      <c r="F4" s="47">
        <f>IF(E$18=0,"0.00%",E4/E$18)</f>
        <v>0.004756564637650922</v>
      </c>
      <c r="G4" s="56">
        <v>1391.06</v>
      </c>
      <c r="H4" s="55">
        <v>898.45</v>
      </c>
      <c r="I4" s="55">
        <v>1832.75</v>
      </c>
      <c r="J4" s="4">
        <f aca="true" t="shared" si="1" ref="J4:J17">SUM(G4:I4)</f>
        <v>4122.26</v>
      </c>
      <c r="K4" s="5">
        <f>IF(J$18=0,"0.00%",J4/J$18)</f>
        <v>0.005146893848201679</v>
      </c>
      <c r="L4" s="49">
        <f aca="true" t="shared" si="2" ref="L4:L17">IF((G4+H4)=0,"0.00%",(B4+C4)/(G4+H4)-1)</f>
        <v>0.045778354320356485</v>
      </c>
      <c r="M4" s="50">
        <f>IF(I4=0,"0.00%",D4/I4-1)</f>
        <v>-0.3618878734142682</v>
      </c>
      <c r="N4" s="51">
        <f>IF(J4=0,"0.00%",E4/J4-1)</f>
        <v>-0.13546937844774476</v>
      </c>
      <c r="O4" s="1"/>
    </row>
    <row r="5" spans="1:15" s="30" customFormat="1" ht="15">
      <c r="A5" s="18" t="s">
        <v>21</v>
      </c>
      <c r="B5" s="57">
        <v>97455.57</v>
      </c>
      <c r="C5" s="2">
        <v>0</v>
      </c>
      <c r="D5" s="2">
        <v>96109.06</v>
      </c>
      <c r="E5" s="4">
        <f t="shared" si="0"/>
        <v>193564.63</v>
      </c>
      <c r="F5" s="47">
        <f aca="true" t="shared" si="3" ref="F5:F17">IF(E$18=0,"0.00%",E5/E$18)</f>
        <v>0.25834713149316885</v>
      </c>
      <c r="G5" s="57">
        <v>101711.02</v>
      </c>
      <c r="H5" s="2">
        <v>0</v>
      </c>
      <c r="I5" s="2">
        <v>98217.04</v>
      </c>
      <c r="J5" s="4">
        <f t="shared" si="1"/>
        <v>199928.06</v>
      </c>
      <c r="K5" s="5">
        <f aca="true" t="shared" si="4" ref="K5:K17">IF(J$18=0,"0.00%",J5/J$18)</f>
        <v>0.249622416367938</v>
      </c>
      <c r="L5" s="49">
        <f t="shared" si="2"/>
        <v>-0.04183863262800824</v>
      </c>
      <c r="M5" s="50">
        <f aca="true" t="shared" si="5" ref="M5:M18">IF(I5=0,"0.00%",D5/I5-1)</f>
        <v>-0.02146246720528333</v>
      </c>
      <c r="N5" s="51">
        <f aca="true" t="shared" si="6" ref="N5:N17">IF(J5=0,"0.00%",E5/J5-1)</f>
        <v>-0.031828598746969305</v>
      </c>
      <c r="O5" s="1"/>
    </row>
    <row r="6" spans="1:15" s="30" customFormat="1" ht="15">
      <c r="A6" s="18" t="s">
        <v>22</v>
      </c>
      <c r="B6" s="57">
        <v>0</v>
      </c>
      <c r="C6" s="2">
        <v>0</v>
      </c>
      <c r="D6" s="2">
        <v>11834.3</v>
      </c>
      <c r="E6" s="4">
        <f t="shared" si="0"/>
        <v>11834.3</v>
      </c>
      <c r="F6" s="47">
        <f t="shared" si="3"/>
        <v>0.015795021323005178</v>
      </c>
      <c r="G6" s="57">
        <v>0</v>
      </c>
      <c r="H6" s="2">
        <v>0</v>
      </c>
      <c r="I6" s="2">
        <v>11481.45</v>
      </c>
      <c r="J6" s="4">
        <f t="shared" si="1"/>
        <v>11481.45</v>
      </c>
      <c r="K6" s="5">
        <f t="shared" si="4"/>
        <v>0.014335292866882527</v>
      </c>
      <c r="L6" s="49" t="str">
        <f t="shared" si="2"/>
        <v>0.00%</v>
      </c>
      <c r="M6" s="50">
        <f t="shared" si="5"/>
        <v>0.030732181039851092</v>
      </c>
      <c r="N6" s="51">
        <f t="shared" si="6"/>
        <v>0.030732181039851092</v>
      </c>
      <c r="O6" s="1"/>
    </row>
    <row r="7" spans="1:15" s="30" customFormat="1" ht="15">
      <c r="A7" s="18" t="s">
        <v>15</v>
      </c>
      <c r="B7" s="57">
        <v>764.5</v>
      </c>
      <c r="C7" s="2">
        <v>3118.05</v>
      </c>
      <c r="D7" s="2">
        <v>4870.3</v>
      </c>
      <c r="E7" s="4">
        <f t="shared" si="0"/>
        <v>8752.85</v>
      </c>
      <c r="F7" s="47">
        <f t="shared" si="3"/>
        <v>0.01168226700244762</v>
      </c>
      <c r="G7" s="57">
        <v>1292.89</v>
      </c>
      <c r="H7" s="2">
        <v>4671.7</v>
      </c>
      <c r="I7" s="2">
        <v>6005.66</v>
      </c>
      <c r="J7" s="4">
        <f t="shared" si="1"/>
        <v>11970.25</v>
      </c>
      <c r="K7" s="5">
        <f t="shared" si="4"/>
        <v>0.014945589576212111</v>
      </c>
      <c r="L7" s="49">
        <f t="shared" si="2"/>
        <v>-0.34906674222369016</v>
      </c>
      <c r="M7" s="50">
        <f t="shared" si="5"/>
        <v>-0.18904833107435315</v>
      </c>
      <c r="N7" s="51">
        <f t="shared" si="6"/>
        <v>-0.2687830245817756</v>
      </c>
      <c r="O7" s="1"/>
    </row>
    <row r="8" spans="1:15" s="30" customFormat="1" ht="15">
      <c r="A8" s="18" t="s">
        <v>16</v>
      </c>
      <c r="B8" s="57">
        <v>66.03</v>
      </c>
      <c r="C8" s="2">
        <v>100</v>
      </c>
      <c r="D8" s="2">
        <v>1103.92</v>
      </c>
      <c r="E8" s="4">
        <f t="shared" si="0"/>
        <v>1269.95</v>
      </c>
      <c r="F8" s="47">
        <f t="shared" si="3"/>
        <v>0.0016949787760281916</v>
      </c>
      <c r="G8" s="57">
        <v>19.75</v>
      </c>
      <c r="H8" s="2">
        <v>206.19</v>
      </c>
      <c r="I8" s="2">
        <v>974.19</v>
      </c>
      <c r="J8" s="4">
        <f t="shared" si="1"/>
        <v>1200.13</v>
      </c>
      <c r="K8" s="5">
        <f t="shared" si="4"/>
        <v>0.0014984357401139862</v>
      </c>
      <c r="L8" s="49">
        <f t="shared" si="2"/>
        <v>-0.26515889174117024</v>
      </c>
      <c r="M8" s="50">
        <f t="shared" si="5"/>
        <v>0.1331670413369055</v>
      </c>
      <c r="N8" s="51">
        <f t="shared" si="6"/>
        <v>0.058177030821660924</v>
      </c>
      <c r="O8" s="1"/>
    </row>
    <row r="9" spans="1:15" s="30" customFormat="1" ht="15">
      <c r="A9" s="18" t="s">
        <v>23</v>
      </c>
      <c r="B9" s="57">
        <v>554</v>
      </c>
      <c r="C9" s="2">
        <v>20</v>
      </c>
      <c r="D9" s="2">
        <v>236.45</v>
      </c>
      <c r="E9" s="4">
        <f t="shared" si="0"/>
        <v>810.45</v>
      </c>
      <c r="F9" s="47">
        <f t="shared" si="3"/>
        <v>0.0010816926249317279</v>
      </c>
      <c r="G9" s="57">
        <v>385.65</v>
      </c>
      <c r="H9" s="2">
        <v>0</v>
      </c>
      <c r="I9" s="2">
        <v>316.2</v>
      </c>
      <c r="J9" s="4">
        <f t="shared" si="1"/>
        <v>701.8499999999999</v>
      </c>
      <c r="K9" s="5">
        <f t="shared" si="4"/>
        <v>0.0008763026707098406</v>
      </c>
      <c r="L9" s="49">
        <f t="shared" si="2"/>
        <v>0.4883962141838456</v>
      </c>
      <c r="M9" s="50">
        <f t="shared" si="5"/>
        <v>-0.25221378874130296</v>
      </c>
      <c r="N9" s="51">
        <f t="shared" si="6"/>
        <v>0.15473391750374033</v>
      </c>
      <c r="O9" s="1"/>
    </row>
    <row r="10" spans="1:15" s="30" customFormat="1" ht="15">
      <c r="A10" s="18" t="s">
        <v>13</v>
      </c>
      <c r="B10" s="57">
        <v>1301.23</v>
      </c>
      <c r="C10" s="2">
        <v>3379.31</v>
      </c>
      <c r="D10" s="2">
        <v>9017.41</v>
      </c>
      <c r="E10" s="4">
        <f t="shared" si="0"/>
        <v>13697.95</v>
      </c>
      <c r="F10" s="47">
        <f t="shared" si="3"/>
        <v>0.018282400507969105</v>
      </c>
      <c r="G10" s="57">
        <v>1381.14</v>
      </c>
      <c r="H10" s="2">
        <v>4341.65</v>
      </c>
      <c r="I10" s="2">
        <v>9638.04</v>
      </c>
      <c r="J10" s="4">
        <f t="shared" si="1"/>
        <v>15360.830000000002</v>
      </c>
      <c r="K10" s="5">
        <f t="shared" si="4"/>
        <v>0.019178936173427148</v>
      </c>
      <c r="L10" s="49">
        <f t="shared" si="2"/>
        <v>-0.18212270588296964</v>
      </c>
      <c r="M10" s="50">
        <f t="shared" si="5"/>
        <v>-0.06439379790911859</v>
      </c>
      <c r="N10" s="51">
        <f t="shared" si="6"/>
        <v>-0.10825456697326907</v>
      </c>
      <c r="O10" s="1"/>
    </row>
    <row r="11" spans="1:15" s="30" customFormat="1" ht="15">
      <c r="A11" s="18" t="s">
        <v>28</v>
      </c>
      <c r="B11" s="57">
        <v>379.07</v>
      </c>
      <c r="C11" s="2">
        <v>39.5</v>
      </c>
      <c r="D11" s="2">
        <v>467.55</v>
      </c>
      <c r="E11" s="4">
        <f t="shared" si="0"/>
        <v>886.12</v>
      </c>
      <c r="F11" s="47">
        <f t="shared" si="3"/>
        <v>0.0011826879743408016</v>
      </c>
      <c r="G11" s="57">
        <v>455.86</v>
      </c>
      <c r="H11" s="2">
        <v>139.05</v>
      </c>
      <c r="I11" s="2">
        <v>485.79</v>
      </c>
      <c r="J11" s="4">
        <f t="shared" si="1"/>
        <v>1080.7</v>
      </c>
      <c r="K11" s="5">
        <f t="shared" si="4"/>
        <v>0.001349320077275949</v>
      </c>
      <c r="L11" s="49">
        <f t="shared" si="2"/>
        <v>-0.2964145837185458</v>
      </c>
      <c r="M11" s="50">
        <f t="shared" si="5"/>
        <v>-0.03754708824800845</v>
      </c>
      <c r="N11" s="51">
        <f t="shared" si="6"/>
        <v>-0.18004996761358383</v>
      </c>
      <c r="O11" s="1"/>
    </row>
    <row r="12" spans="1:15" s="30" customFormat="1" ht="15">
      <c r="A12" s="18" t="s">
        <v>24</v>
      </c>
      <c r="B12" s="57">
        <v>664.42</v>
      </c>
      <c r="C12" s="2">
        <v>1076.6</v>
      </c>
      <c r="D12" s="2">
        <v>2141.88</v>
      </c>
      <c r="E12" s="4">
        <f t="shared" si="0"/>
        <v>3882.9</v>
      </c>
      <c r="F12" s="47">
        <f t="shared" si="3"/>
        <v>0.00518243481195312</v>
      </c>
      <c r="G12" s="57">
        <v>859.12</v>
      </c>
      <c r="H12" s="2">
        <v>462.15</v>
      </c>
      <c r="I12" s="2">
        <v>1417.13</v>
      </c>
      <c r="J12" s="4">
        <f t="shared" si="1"/>
        <v>2738.4</v>
      </c>
      <c r="K12" s="5">
        <f t="shared" si="4"/>
        <v>0.0034190599607776986</v>
      </c>
      <c r="L12" s="49">
        <f t="shared" si="2"/>
        <v>0.31768677106117593</v>
      </c>
      <c r="M12" s="50">
        <f t="shared" si="5"/>
        <v>0.5114209705531603</v>
      </c>
      <c r="N12" s="51">
        <f t="shared" si="6"/>
        <v>0.4179447852760736</v>
      </c>
      <c r="O12" s="1"/>
    </row>
    <row r="13" spans="1:15" s="30" customFormat="1" ht="15">
      <c r="A13" s="18" t="s">
        <v>25</v>
      </c>
      <c r="B13" s="57">
        <v>177.95</v>
      </c>
      <c r="C13" s="2">
        <v>449.67</v>
      </c>
      <c r="D13" s="2">
        <v>285</v>
      </c>
      <c r="E13" s="4">
        <f t="shared" si="0"/>
        <v>912.62</v>
      </c>
      <c r="F13" s="47">
        <f t="shared" si="3"/>
        <v>0.0012180570341972898</v>
      </c>
      <c r="G13" s="57">
        <v>535.98</v>
      </c>
      <c r="H13" s="2">
        <v>142.35</v>
      </c>
      <c r="I13" s="2">
        <v>370.05</v>
      </c>
      <c r="J13" s="4">
        <f t="shared" si="1"/>
        <v>1048.38</v>
      </c>
      <c r="K13" s="5">
        <f t="shared" si="4"/>
        <v>0.00130896657963779</v>
      </c>
      <c r="L13" s="49">
        <f t="shared" si="2"/>
        <v>-0.07475712411363211</v>
      </c>
      <c r="M13" s="50">
        <f t="shared" si="5"/>
        <v>-0.22983380624239969</v>
      </c>
      <c r="N13" s="51">
        <f t="shared" si="6"/>
        <v>-0.12949503042789834</v>
      </c>
      <c r="O13" s="1"/>
    </row>
    <row r="14" spans="1:15" s="30" customFormat="1" ht="15">
      <c r="A14" s="18" t="s">
        <v>26</v>
      </c>
      <c r="B14" s="57">
        <v>15137.62</v>
      </c>
      <c r="C14" s="2">
        <v>15517.85</v>
      </c>
      <c r="D14" s="2">
        <v>2680.76</v>
      </c>
      <c r="E14" s="4">
        <f t="shared" si="0"/>
        <v>33336.23</v>
      </c>
      <c r="F14" s="47">
        <f t="shared" si="3"/>
        <v>0.04449324959470395</v>
      </c>
      <c r="G14" s="57">
        <v>28035.2</v>
      </c>
      <c r="H14" s="2">
        <v>15486.77</v>
      </c>
      <c r="I14" s="2">
        <v>5326.75</v>
      </c>
      <c r="J14" s="4">
        <f t="shared" si="1"/>
        <v>48848.72</v>
      </c>
      <c r="K14" s="5">
        <f t="shared" si="4"/>
        <v>0.06099061593895734</v>
      </c>
      <c r="L14" s="49">
        <f t="shared" si="2"/>
        <v>-0.29563229789460355</v>
      </c>
      <c r="M14" s="50">
        <f t="shared" si="5"/>
        <v>-0.4967362838503778</v>
      </c>
      <c r="N14" s="51">
        <f t="shared" si="6"/>
        <v>-0.3175618521836395</v>
      </c>
      <c r="O14" s="1"/>
    </row>
    <row r="15" spans="1:15" s="30" customFormat="1" ht="15">
      <c r="A15" s="18" t="s">
        <v>14</v>
      </c>
      <c r="B15" s="57">
        <v>480.06</v>
      </c>
      <c r="C15" s="2">
        <v>1035.8</v>
      </c>
      <c r="D15" s="2">
        <v>1218.06</v>
      </c>
      <c r="E15" s="4">
        <f t="shared" si="0"/>
        <v>2733.92</v>
      </c>
      <c r="F15" s="47">
        <f t="shared" si="3"/>
        <v>0.0036489124574660367</v>
      </c>
      <c r="G15" s="57">
        <v>1005.98</v>
      </c>
      <c r="H15" s="2">
        <v>510.35</v>
      </c>
      <c r="I15" s="2">
        <v>2142.06</v>
      </c>
      <c r="J15" s="4">
        <f t="shared" si="1"/>
        <v>3658.39</v>
      </c>
      <c r="K15" s="5">
        <f t="shared" si="4"/>
        <v>0.004567723769321328</v>
      </c>
      <c r="L15" s="49">
        <f t="shared" si="2"/>
        <v>-0.0003099589139566872</v>
      </c>
      <c r="M15" s="50">
        <f t="shared" si="5"/>
        <v>-0.43136046609338674</v>
      </c>
      <c r="N15" s="51">
        <f t="shared" si="6"/>
        <v>-0.25269859145689766</v>
      </c>
      <c r="O15" s="1"/>
    </row>
    <row r="16" spans="1:15" s="30" customFormat="1" ht="15">
      <c r="A16" s="18" t="s">
        <v>27</v>
      </c>
      <c r="B16" s="57">
        <v>205105.38</v>
      </c>
      <c r="C16" s="2">
        <v>4950.5</v>
      </c>
      <c r="D16" s="2">
        <v>263940.8</v>
      </c>
      <c r="E16" s="4">
        <f t="shared" si="0"/>
        <v>473996.68</v>
      </c>
      <c r="F16" s="47">
        <f t="shared" si="3"/>
        <v>0.6326346017621374</v>
      </c>
      <c r="G16" s="57">
        <v>213360.21</v>
      </c>
      <c r="H16" s="2">
        <v>3816.5</v>
      </c>
      <c r="I16" s="2">
        <v>281605.77</v>
      </c>
      <c r="J16" s="4">
        <f t="shared" si="1"/>
        <v>498782.48</v>
      </c>
      <c r="K16" s="5">
        <f t="shared" si="4"/>
        <v>0.6227604464305445</v>
      </c>
      <c r="L16" s="49">
        <f t="shared" si="2"/>
        <v>-0.03278818433155184</v>
      </c>
      <c r="M16" s="50">
        <f t="shared" si="5"/>
        <v>-0.06272943199991976</v>
      </c>
      <c r="N16" s="51">
        <f t="shared" si="6"/>
        <v>-0.04969260347717108</v>
      </c>
      <c r="O16" s="1"/>
    </row>
    <row r="17" spans="1:15" s="30" customFormat="1" ht="15.75" thickBot="1">
      <c r="A17" s="19" t="s">
        <v>9</v>
      </c>
      <c r="B17" s="57">
        <v>0</v>
      </c>
      <c r="C17" s="11">
        <v>0</v>
      </c>
      <c r="D17" s="11">
        <v>0</v>
      </c>
      <c r="E17" s="4">
        <f t="shared" si="0"/>
        <v>0</v>
      </c>
      <c r="F17" s="47">
        <f t="shared" si="3"/>
        <v>0</v>
      </c>
      <c r="G17" s="57">
        <v>0</v>
      </c>
      <c r="H17" s="11">
        <v>0</v>
      </c>
      <c r="I17" s="11">
        <v>0</v>
      </c>
      <c r="J17" s="4">
        <f t="shared" si="1"/>
        <v>0</v>
      </c>
      <c r="K17" s="5">
        <f t="shared" si="4"/>
        <v>0</v>
      </c>
      <c r="L17" s="49" t="str">
        <f t="shared" si="2"/>
        <v>0.00%</v>
      </c>
      <c r="M17" s="50" t="str">
        <f t="shared" si="5"/>
        <v>0.00%</v>
      </c>
      <c r="N17" s="51" t="str">
        <f t="shared" si="6"/>
        <v>0.00%</v>
      </c>
      <c r="O17" s="1"/>
    </row>
    <row r="18" spans="1:251" s="30" customFormat="1" ht="16.5" thickBot="1" thickTop="1">
      <c r="A18" s="12" t="s">
        <v>8</v>
      </c>
      <c r="B18" s="13">
        <f>SUM(B4:B17)</f>
        <v>323717.35</v>
      </c>
      <c r="C18" s="13">
        <f>SUM(C4:C17)</f>
        <v>30450.079999999998</v>
      </c>
      <c r="D18" s="13">
        <f>SUM(D4:D17)</f>
        <v>395074.99</v>
      </c>
      <c r="E18" s="14">
        <f>SUM(E4:E17)</f>
        <v>749242.4199999999</v>
      </c>
      <c r="F18" s="48">
        <f>IF(E$18=0,"0.00%",E18/E$18)</f>
        <v>1</v>
      </c>
      <c r="G18" s="13">
        <f>SUM(G4:G17)</f>
        <v>350433.86</v>
      </c>
      <c r="H18" s="13">
        <f>SUM(H4:H17)</f>
        <v>30675.159999999996</v>
      </c>
      <c r="I18" s="14">
        <f>SUM(I4:I17)</f>
        <v>419812.88</v>
      </c>
      <c r="J18" s="14">
        <f>SUM(J4:J17)</f>
        <v>800921.9</v>
      </c>
      <c r="K18" s="15">
        <f>IF(J$18=0,"0.00%",J18/J$18)</f>
        <v>1</v>
      </c>
      <c r="L18" s="52">
        <f>IF(H18=0,"0.00%",(B18+C18)/(G18+H18)-1)</f>
        <v>-0.07069260654077403</v>
      </c>
      <c r="M18" s="53">
        <f t="shared" si="5"/>
        <v>-0.0589259910272405</v>
      </c>
      <c r="N18" s="48">
        <f>IF(J18=0,"0.00%",E18/J18-1)</f>
        <v>-0.06452499301117887</v>
      </c>
      <c r="O18" s="32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O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A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L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  <c r="EX18" s="38"/>
      <c r="EY18" s="38"/>
      <c r="EZ18" s="38"/>
      <c r="FA18" s="38"/>
      <c r="FB18" s="38"/>
      <c r="FC18" s="38"/>
      <c r="FD18" s="38"/>
      <c r="FE18" s="38"/>
      <c r="FF18" s="38"/>
      <c r="FG18" s="38"/>
      <c r="FH18" s="38"/>
      <c r="FI18" s="38"/>
      <c r="FJ18" s="38"/>
      <c r="FK18" s="38"/>
      <c r="FL18" s="38"/>
      <c r="FM18" s="38"/>
      <c r="FN18" s="38"/>
      <c r="FO18" s="38"/>
      <c r="FP18" s="38"/>
      <c r="FQ18" s="38"/>
      <c r="FR18" s="38"/>
      <c r="FS18" s="38"/>
      <c r="FT18" s="38"/>
      <c r="FU18" s="38"/>
      <c r="FV18" s="38"/>
      <c r="FW18" s="38"/>
      <c r="FX18" s="38"/>
      <c r="FY18" s="38"/>
      <c r="FZ18" s="38"/>
      <c r="GA18" s="38"/>
      <c r="GB18" s="38"/>
      <c r="GC18" s="38"/>
      <c r="GD18" s="38"/>
      <c r="GE18" s="38"/>
      <c r="GF18" s="38"/>
      <c r="GG18" s="38"/>
      <c r="GH18" s="38"/>
      <c r="GI18" s="38"/>
      <c r="GJ18" s="38"/>
      <c r="GK18" s="38"/>
      <c r="GL18" s="38"/>
      <c r="GM18" s="38"/>
      <c r="GN18" s="38"/>
      <c r="GO18" s="38"/>
      <c r="GP18" s="38"/>
      <c r="GQ18" s="38"/>
      <c r="GR18" s="38"/>
      <c r="GS18" s="38"/>
      <c r="GT18" s="38"/>
      <c r="GU18" s="38"/>
      <c r="GV18" s="38"/>
      <c r="GW18" s="38"/>
      <c r="GX18" s="38"/>
      <c r="GY18" s="38"/>
      <c r="GZ18" s="38"/>
      <c r="HA18" s="38"/>
      <c r="HB18" s="38"/>
      <c r="HC18" s="38"/>
      <c r="HD18" s="38"/>
      <c r="HE18" s="38"/>
      <c r="HF18" s="38"/>
      <c r="HG18" s="38"/>
      <c r="HH18" s="38"/>
      <c r="HI18" s="38"/>
      <c r="HJ18" s="38"/>
      <c r="HK18" s="38"/>
      <c r="HL18" s="38"/>
      <c r="HM18" s="38"/>
      <c r="HN18" s="38"/>
      <c r="HO18" s="38"/>
      <c r="HP18" s="38"/>
      <c r="HQ18" s="38"/>
      <c r="HR18" s="38"/>
      <c r="HS18" s="38"/>
      <c r="HT18" s="38"/>
      <c r="HU18" s="38"/>
      <c r="HV18" s="38"/>
      <c r="HW18" s="38"/>
      <c r="HX18" s="38"/>
      <c r="HY18" s="38"/>
      <c r="HZ18" s="38"/>
      <c r="IA18" s="38"/>
      <c r="IB18" s="38"/>
      <c r="IC18" s="38"/>
      <c r="ID18" s="38"/>
      <c r="IE18" s="38"/>
      <c r="IF18" s="38"/>
      <c r="IG18" s="38"/>
      <c r="IH18" s="38"/>
      <c r="II18" s="38"/>
      <c r="IJ18" s="38"/>
      <c r="IK18" s="38"/>
      <c r="IL18" s="38"/>
      <c r="IM18" s="38"/>
      <c r="IN18" s="38"/>
      <c r="IO18" s="38"/>
      <c r="IP18" s="38"/>
      <c r="IQ18" s="38"/>
    </row>
    <row r="19" spans="1:15" s="30" customFormat="1" ht="15.75" thickBot="1" thickTop="1">
      <c r="A19" s="29"/>
      <c r="B19" s="29"/>
      <c r="C19" s="43"/>
      <c r="D19" s="1"/>
      <c r="E19" s="1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s="30" customFormat="1" ht="16.5" thickBot="1" thickTop="1">
      <c r="A20" s="21" t="s">
        <v>17</v>
      </c>
      <c r="B20" s="37"/>
      <c r="C20" s="35" t="s">
        <v>32</v>
      </c>
      <c r="D20" s="35"/>
      <c r="E20" s="26"/>
      <c r="F20" s="27"/>
      <c r="G20" s="28"/>
      <c r="H20" s="36" t="s">
        <v>30</v>
      </c>
      <c r="I20" s="36"/>
      <c r="J20" s="26"/>
      <c r="K20" s="27"/>
      <c r="L20" s="28"/>
      <c r="M20" s="25" t="s">
        <v>12</v>
      </c>
      <c r="N20" s="27"/>
      <c r="O20" s="1"/>
    </row>
    <row r="21" spans="1:15" s="30" customFormat="1" ht="15.75" thickTop="1">
      <c r="A21" s="16" t="s">
        <v>0</v>
      </c>
      <c r="B21" s="39" t="s">
        <v>19</v>
      </c>
      <c r="C21" s="41" t="s">
        <v>18</v>
      </c>
      <c r="D21" s="23" t="s">
        <v>2</v>
      </c>
      <c r="E21" s="23" t="s">
        <v>3</v>
      </c>
      <c r="F21" s="24" t="s">
        <v>10</v>
      </c>
      <c r="G21" s="39" t="s">
        <v>19</v>
      </c>
      <c r="H21" s="41" t="s">
        <v>18</v>
      </c>
      <c r="I21" s="23" t="s">
        <v>2</v>
      </c>
      <c r="J21" s="23" t="s">
        <v>3</v>
      </c>
      <c r="K21" s="24" t="s">
        <v>10</v>
      </c>
      <c r="L21" s="22" t="s">
        <v>1</v>
      </c>
      <c r="M21" s="23" t="s">
        <v>2</v>
      </c>
      <c r="N21" s="24" t="s">
        <v>3</v>
      </c>
      <c r="O21" s="1"/>
    </row>
    <row r="22" spans="1:15" s="30" customFormat="1" ht="15.75" thickBot="1">
      <c r="A22" s="6" t="s">
        <v>4</v>
      </c>
      <c r="B22" s="40" t="s">
        <v>5</v>
      </c>
      <c r="C22" s="42" t="s">
        <v>5</v>
      </c>
      <c r="D22" s="7" t="s">
        <v>6</v>
      </c>
      <c r="E22" s="7"/>
      <c r="F22" s="8" t="s">
        <v>11</v>
      </c>
      <c r="G22" s="40" t="s">
        <v>5</v>
      </c>
      <c r="H22" s="42" t="s">
        <v>5</v>
      </c>
      <c r="I22" s="7" t="s">
        <v>6</v>
      </c>
      <c r="J22" s="7"/>
      <c r="K22" s="8" t="s">
        <v>11</v>
      </c>
      <c r="L22" s="9" t="s">
        <v>7</v>
      </c>
      <c r="M22" s="10" t="s">
        <v>7</v>
      </c>
      <c r="N22" s="34" t="s">
        <v>7</v>
      </c>
      <c r="O22" s="1"/>
    </row>
    <row r="23" spans="1:15" s="30" customFormat="1" ht="15.75" thickTop="1">
      <c r="A23" s="17" t="s">
        <v>20</v>
      </c>
      <c r="B23" s="54">
        <v>18517.54</v>
      </c>
      <c r="C23" s="58">
        <v>12364.5</v>
      </c>
      <c r="D23" s="4">
        <v>20658.42</v>
      </c>
      <c r="E23" s="4">
        <f aca="true" t="shared" si="7" ref="E23:E36">SUM(B23:D23)</f>
        <v>51540.46</v>
      </c>
      <c r="F23" s="47">
        <f>IF(E$37=0,"0.00%",E23/E$37)</f>
        <v>0.006329524114641646</v>
      </c>
      <c r="G23" s="54">
        <v>19861.09</v>
      </c>
      <c r="H23" s="58">
        <v>13964.66</v>
      </c>
      <c r="I23" s="4">
        <v>23086.14</v>
      </c>
      <c r="J23" s="4">
        <f>SUM(G23:I23)</f>
        <v>56911.89</v>
      </c>
      <c r="K23" s="5">
        <f>IF(J$37=0,"0.00%",J23/J$37)</f>
        <v>0.006816516274550297</v>
      </c>
      <c r="L23" s="49">
        <f>IF((G23+H23)=0,"0.00",(B23+C23)/(G23+H23)-1)</f>
        <v>-0.08702571265973402</v>
      </c>
      <c r="M23" s="50">
        <f>IF(I23=0,"0.00%",D23/I23-1)</f>
        <v>-0.10515919941575336</v>
      </c>
      <c r="N23" s="51">
        <f>IF(J23=0,"0.00%",E23/J23-1)</f>
        <v>-0.09438150797662848</v>
      </c>
      <c r="O23" s="1"/>
    </row>
    <row r="24" spans="1:15" s="30" customFormat="1" ht="15">
      <c r="A24" s="18" t="s">
        <v>21</v>
      </c>
      <c r="B24" s="59">
        <v>1097184.18</v>
      </c>
      <c r="C24" s="60">
        <v>0</v>
      </c>
      <c r="D24" s="2">
        <v>977797.18</v>
      </c>
      <c r="E24" s="4">
        <f t="shared" si="7"/>
        <v>2074981.3599999999</v>
      </c>
      <c r="F24" s="47">
        <f aca="true" t="shared" si="8" ref="F24:F36">IF(E$37=0,"0.00%",E24/E$37)</f>
        <v>0.2548220282774332</v>
      </c>
      <c r="G24" s="59">
        <v>1077226.75</v>
      </c>
      <c r="H24" s="60">
        <v>0</v>
      </c>
      <c r="I24" s="2">
        <v>996150.43</v>
      </c>
      <c r="J24" s="4">
        <f aca="true" t="shared" si="9" ref="J24:J36">SUM(G24:I24)</f>
        <v>2073377.1800000002</v>
      </c>
      <c r="K24" s="5">
        <f aca="true" t="shared" si="10" ref="K24:K36">IF(J$37=0,"0.00%",J24/J$37)</f>
        <v>0.24833491368413882</v>
      </c>
      <c r="L24" s="49">
        <f aca="true" t="shared" si="11" ref="L24:L36">IF((G24+H24)=0,"0.00",(B24+C24)/(G24+H24)-1)</f>
        <v>0.018526675094171052</v>
      </c>
      <c r="M24" s="50">
        <f aca="true" t="shared" si="12" ref="M24:M36">IF(I24=0,"0.00%",D24/I24-1)</f>
        <v>-0.018424175151939615</v>
      </c>
      <c r="N24" s="51">
        <f aca="true" t="shared" si="13" ref="N24:N36">IF(J24=0,"0.00%",E24/J24-1)</f>
        <v>0.0007737038950141883</v>
      </c>
      <c r="O24" s="1"/>
    </row>
    <row r="25" spans="1:15" s="30" customFormat="1" ht="15">
      <c r="A25" s="18" t="s">
        <v>22</v>
      </c>
      <c r="B25" s="4">
        <v>0</v>
      </c>
      <c r="C25" s="60">
        <v>0</v>
      </c>
      <c r="D25" s="2">
        <v>169331.35</v>
      </c>
      <c r="E25" s="4">
        <f t="shared" si="7"/>
        <v>169331.35</v>
      </c>
      <c r="F25" s="47">
        <f t="shared" si="8"/>
        <v>0.020795058157995188</v>
      </c>
      <c r="G25" s="4">
        <v>0</v>
      </c>
      <c r="H25" s="60">
        <v>0</v>
      </c>
      <c r="I25" s="2">
        <v>188848.52</v>
      </c>
      <c r="J25" s="4">
        <f t="shared" si="9"/>
        <v>188848.52</v>
      </c>
      <c r="K25" s="5">
        <f t="shared" si="10"/>
        <v>0.02261898190351326</v>
      </c>
      <c r="L25" s="49" t="str">
        <f t="shared" si="11"/>
        <v>0.00</v>
      </c>
      <c r="M25" s="50">
        <f t="shared" si="12"/>
        <v>-0.10334828146919017</v>
      </c>
      <c r="N25" s="51">
        <f t="shared" si="13"/>
        <v>-0.10334828146919017</v>
      </c>
      <c r="O25" s="1"/>
    </row>
    <row r="26" spans="1:15" s="30" customFormat="1" ht="15">
      <c r="A26" s="18" t="s">
        <v>15</v>
      </c>
      <c r="B26" s="45">
        <v>21801.06</v>
      </c>
      <c r="C26" s="60">
        <v>46629.26</v>
      </c>
      <c r="D26" s="2">
        <v>88643.98</v>
      </c>
      <c r="E26" s="4">
        <f t="shared" si="7"/>
        <v>157074.3</v>
      </c>
      <c r="F26" s="47">
        <f t="shared" si="8"/>
        <v>0.019289807844952416</v>
      </c>
      <c r="G26" s="45">
        <v>22663.08</v>
      </c>
      <c r="H26" s="60">
        <v>55283.07</v>
      </c>
      <c r="I26" s="2">
        <v>96060.95</v>
      </c>
      <c r="J26" s="4">
        <f t="shared" si="9"/>
        <v>174007.09999999998</v>
      </c>
      <c r="K26" s="5">
        <f t="shared" si="10"/>
        <v>0.020841378296122322</v>
      </c>
      <c r="L26" s="49">
        <f t="shared" si="11"/>
        <v>-0.12208210411931808</v>
      </c>
      <c r="M26" s="50">
        <f t="shared" si="12"/>
        <v>-0.0772110831716738</v>
      </c>
      <c r="N26" s="51">
        <f t="shared" si="13"/>
        <v>-0.09731097179367965</v>
      </c>
      <c r="O26" s="1"/>
    </row>
    <row r="27" spans="1:15" s="30" customFormat="1" ht="15">
      <c r="A27" s="18" t="s">
        <v>16</v>
      </c>
      <c r="B27" s="45">
        <v>1310.45</v>
      </c>
      <c r="C27" s="60">
        <v>293.97</v>
      </c>
      <c r="D27" s="2">
        <v>7391.73</v>
      </c>
      <c r="E27" s="4">
        <f t="shared" si="7"/>
        <v>8996.15</v>
      </c>
      <c r="F27" s="47">
        <f t="shared" si="8"/>
        <v>0.0011047892929929891</v>
      </c>
      <c r="G27" s="45">
        <v>453.81</v>
      </c>
      <c r="H27" s="60">
        <v>318.54</v>
      </c>
      <c r="I27" s="2">
        <v>7733.66</v>
      </c>
      <c r="J27" s="4">
        <f t="shared" si="9"/>
        <v>8506.01</v>
      </c>
      <c r="K27" s="5">
        <f t="shared" si="10"/>
        <v>0.001018791602185195</v>
      </c>
      <c r="L27" s="49">
        <f t="shared" si="11"/>
        <v>1.0773224574351006</v>
      </c>
      <c r="M27" s="50">
        <f t="shared" si="12"/>
        <v>-0.044213218579560065</v>
      </c>
      <c r="N27" s="51">
        <f t="shared" si="13"/>
        <v>0.05762278671198362</v>
      </c>
      <c r="O27" s="1"/>
    </row>
    <row r="28" spans="1:15" s="30" customFormat="1" ht="15">
      <c r="A28" s="18" t="s">
        <v>23</v>
      </c>
      <c r="B28" s="45">
        <v>2606.45</v>
      </c>
      <c r="C28" s="60">
        <v>20</v>
      </c>
      <c r="D28" s="2">
        <v>2997.5</v>
      </c>
      <c r="E28" s="4">
        <f t="shared" si="7"/>
        <v>5623.95</v>
      </c>
      <c r="F28" s="47">
        <f t="shared" si="8"/>
        <v>0.0006906598649786766</v>
      </c>
      <c r="G28" s="45">
        <v>5514.3</v>
      </c>
      <c r="H28" s="60">
        <v>2400.45</v>
      </c>
      <c r="I28" s="2">
        <v>3304.98</v>
      </c>
      <c r="J28" s="4">
        <f t="shared" si="9"/>
        <v>11219.73</v>
      </c>
      <c r="K28" s="5">
        <f t="shared" si="10"/>
        <v>0.0013438223917894873</v>
      </c>
      <c r="L28" s="49">
        <f t="shared" si="11"/>
        <v>-0.6681575539341104</v>
      </c>
      <c r="M28" s="50">
        <f t="shared" si="12"/>
        <v>-0.09303535876162639</v>
      </c>
      <c r="N28" s="51">
        <f t="shared" si="13"/>
        <v>-0.49874462219679083</v>
      </c>
      <c r="O28" s="1"/>
    </row>
    <row r="29" spans="1:15" s="30" customFormat="1" ht="15">
      <c r="A29" s="18" t="s">
        <v>13</v>
      </c>
      <c r="B29" s="45">
        <v>13618.47</v>
      </c>
      <c r="C29" s="60">
        <v>60620.36</v>
      </c>
      <c r="D29" s="2">
        <v>142854.55</v>
      </c>
      <c r="E29" s="4">
        <f t="shared" si="7"/>
        <v>217093.38</v>
      </c>
      <c r="F29" s="47">
        <f t="shared" si="8"/>
        <v>0.02666056499765548</v>
      </c>
      <c r="G29" s="45">
        <v>24580.36</v>
      </c>
      <c r="H29" s="60">
        <v>58138.01</v>
      </c>
      <c r="I29" s="2">
        <v>137862.21</v>
      </c>
      <c r="J29" s="4">
        <f t="shared" si="9"/>
        <v>220580.58</v>
      </c>
      <c r="K29" s="5">
        <f t="shared" si="10"/>
        <v>0.02641963065046239</v>
      </c>
      <c r="L29" s="49">
        <f t="shared" si="11"/>
        <v>-0.10251096582294827</v>
      </c>
      <c r="M29" s="50">
        <f t="shared" si="12"/>
        <v>0.03621253423980364</v>
      </c>
      <c r="N29" s="51">
        <f t="shared" si="13"/>
        <v>-0.015809188642082583</v>
      </c>
      <c r="O29" s="1"/>
    </row>
    <row r="30" spans="1:15" s="30" customFormat="1" ht="15">
      <c r="A30" s="18" t="s">
        <v>28</v>
      </c>
      <c r="B30" s="45">
        <v>3410.76</v>
      </c>
      <c r="C30" s="2">
        <v>649.99</v>
      </c>
      <c r="D30" s="2">
        <v>10186.41</v>
      </c>
      <c r="E30" s="4">
        <f t="shared" si="7"/>
        <v>14247.16</v>
      </c>
      <c r="F30" s="47">
        <f t="shared" si="8"/>
        <v>0.0017496495527039896</v>
      </c>
      <c r="G30" s="45">
        <v>5700.61</v>
      </c>
      <c r="H30" s="2">
        <v>2678.97</v>
      </c>
      <c r="I30" s="2">
        <v>10871.12</v>
      </c>
      <c r="J30" s="4">
        <f t="shared" si="9"/>
        <v>19250.7</v>
      </c>
      <c r="K30" s="5">
        <f t="shared" si="10"/>
        <v>0.002305716957326236</v>
      </c>
      <c r="L30" s="49">
        <f t="shared" si="11"/>
        <v>-0.5153993398237143</v>
      </c>
      <c r="M30" s="50">
        <f t="shared" si="12"/>
        <v>-0.06298431072419408</v>
      </c>
      <c r="N30" s="51">
        <f t="shared" si="13"/>
        <v>-0.25991470440035946</v>
      </c>
      <c r="O30" s="1"/>
    </row>
    <row r="31" spans="1:15" s="30" customFormat="1" ht="15">
      <c r="A31" s="18" t="s">
        <v>24</v>
      </c>
      <c r="B31" s="45">
        <v>12573.29</v>
      </c>
      <c r="C31" s="59">
        <v>12762.95</v>
      </c>
      <c r="D31" s="2">
        <v>30232.18</v>
      </c>
      <c r="E31" s="4">
        <f t="shared" si="7"/>
        <v>55568.42</v>
      </c>
      <c r="F31" s="47">
        <f t="shared" si="8"/>
        <v>0.0068241853953677385</v>
      </c>
      <c r="G31" s="45">
        <v>12364.77</v>
      </c>
      <c r="H31" s="59">
        <v>12612.48</v>
      </c>
      <c r="I31" s="2">
        <v>25476.54</v>
      </c>
      <c r="J31" s="4">
        <f t="shared" si="9"/>
        <v>50453.79</v>
      </c>
      <c r="K31" s="5">
        <f t="shared" si="10"/>
        <v>0.006043009301707307</v>
      </c>
      <c r="L31" s="49">
        <f t="shared" si="11"/>
        <v>0.014372679138015654</v>
      </c>
      <c r="M31" s="50">
        <f t="shared" si="12"/>
        <v>0.18666742030118688</v>
      </c>
      <c r="N31" s="51">
        <f t="shared" si="13"/>
        <v>0.10137256289368946</v>
      </c>
      <c r="O31" s="1"/>
    </row>
    <row r="32" spans="1:15" s="30" customFormat="1" ht="15">
      <c r="A32" s="18" t="s">
        <v>25</v>
      </c>
      <c r="B32" s="45">
        <v>2591.39</v>
      </c>
      <c r="C32" s="60">
        <v>3505.57</v>
      </c>
      <c r="D32" s="2">
        <v>5088.82</v>
      </c>
      <c r="E32" s="4">
        <f t="shared" si="7"/>
        <v>11185.779999999999</v>
      </c>
      <c r="F32" s="47">
        <f t="shared" si="8"/>
        <v>0.0013736909653324053</v>
      </c>
      <c r="G32" s="45">
        <v>9216.38</v>
      </c>
      <c r="H32" s="60">
        <v>2569.13</v>
      </c>
      <c r="I32" s="2">
        <v>6230.7</v>
      </c>
      <c r="J32" s="4">
        <f t="shared" si="9"/>
        <v>18016.21</v>
      </c>
      <c r="K32" s="5">
        <f t="shared" si="10"/>
        <v>0.002157858202753692</v>
      </c>
      <c r="L32" s="49">
        <f t="shared" si="11"/>
        <v>-0.482673214820572</v>
      </c>
      <c r="M32" s="50">
        <f t="shared" si="12"/>
        <v>-0.18326672765499863</v>
      </c>
      <c r="N32" s="51">
        <f t="shared" si="13"/>
        <v>-0.3791269084896324</v>
      </c>
      <c r="O32" s="1"/>
    </row>
    <row r="33" spans="1:15" s="30" customFormat="1" ht="15">
      <c r="A33" s="18" t="s">
        <v>26</v>
      </c>
      <c r="B33" s="45">
        <v>201993.32</v>
      </c>
      <c r="C33" s="60">
        <v>152771.43</v>
      </c>
      <c r="D33" s="2">
        <v>24564.06</v>
      </c>
      <c r="E33" s="4">
        <f t="shared" si="7"/>
        <v>379328.81</v>
      </c>
      <c r="F33" s="47">
        <f t="shared" si="8"/>
        <v>0.04658419521815131</v>
      </c>
      <c r="G33" s="45">
        <v>249795.08</v>
      </c>
      <c r="H33" s="60">
        <v>162216.06</v>
      </c>
      <c r="I33" s="2">
        <v>34227.37</v>
      </c>
      <c r="J33" s="4">
        <f t="shared" si="9"/>
        <v>446238.51</v>
      </c>
      <c r="K33" s="5">
        <f t="shared" si="10"/>
        <v>0.053447391498438655</v>
      </c>
      <c r="L33" s="49">
        <f t="shared" si="11"/>
        <v>-0.13894379166543902</v>
      </c>
      <c r="M33" s="50">
        <f t="shared" si="12"/>
        <v>-0.28232697984098687</v>
      </c>
      <c r="N33" s="51">
        <f t="shared" si="13"/>
        <v>-0.14994156376149614</v>
      </c>
      <c r="O33" s="1"/>
    </row>
    <row r="34" spans="1:15" s="30" customFormat="1" ht="15">
      <c r="A34" s="18" t="s">
        <v>14</v>
      </c>
      <c r="B34" s="45">
        <v>10334.79</v>
      </c>
      <c r="C34" s="60">
        <v>13631.93</v>
      </c>
      <c r="D34" s="2">
        <v>33159.63</v>
      </c>
      <c r="E34" s="4">
        <f t="shared" si="7"/>
        <v>57126.35</v>
      </c>
      <c r="F34" s="47">
        <f t="shared" si="8"/>
        <v>0.007015509949008192</v>
      </c>
      <c r="G34" s="45">
        <v>13475.59</v>
      </c>
      <c r="H34" s="60">
        <v>16093.97</v>
      </c>
      <c r="I34" s="2">
        <v>36690.49</v>
      </c>
      <c r="J34" s="4">
        <f t="shared" si="9"/>
        <v>66260.04999999999</v>
      </c>
      <c r="K34" s="5">
        <f t="shared" si="10"/>
        <v>0.007936174834072746</v>
      </c>
      <c r="L34" s="49">
        <f t="shared" si="11"/>
        <v>-0.18947999226231294</v>
      </c>
      <c r="M34" s="50">
        <f t="shared" si="12"/>
        <v>-0.09623365618720281</v>
      </c>
      <c r="N34" s="51">
        <f t="shared" si="13"/>
        <v>-0.13784625879394885</v>
      </c>
      <c r="O34" s="1"/>
    </row>
    <row r="35" spans="1:15" s="30" customFormat="1" ht="15">
      <c r="A35" s="18" t="s">
        <v>27</v>
      </c>
      <c r="B35" s="45">
        <v>2129156.64</v>
      </c>
      <c r="C35" s="60">
        <v>63988.43</v>
      </c>
      <c r="D35" s="2">
        <v>2747622.4</v>
      </c>
      <c r="E35" s="4">
        <f t="shared" si="7"/>
        <v>4940767.470000001</v>
      </c>
      <c r="F35" s="47">
        <f t="shared" si="8"/>
        <v>0.6067603363687868</v>
      </c>
      <c r="G35" s="45">
        <v>2076342.93</v>
      </c>
      <c r="H35" s="60">
        <v>49393.2</v>
      </c>
      <c r="I35" s="2">
        <v>2889710.32</v>
      </c>
      <c r="J35" s="4">
        <f t="shared" si="9"/>
        <v>5015446.449999999</v>
      </c>
      <c r="K35" s="5">
        <f t="shared" si="10"/>
        <v>0.6007158144029395</v>
      </c>
      <c r="L35" s="49">
        <f t="shared" si="11"/>
        <v>0.03171086902493414</v>
      </c>
      <c r="M35" s="50">
        <f t="shared" si="12"/>
        <v>-0.04917029884158075</v>
      </c>
      <c r="N35" s="51">
        <f t="shared" si="13"/>
        <v>-0.014889797098720625</v>
      </c>
      <c r="O35" s="1"/>
    </row>
    <row r="36" spans="1:15" s="30" customFormat="1" ht="15.75" thickBot="1">
      <c r="A36" s="19" t="s">
        <v>9</v>
      </c>
      <c r="B36" s="46">
        <v>0</v>
      </c>
      <c r="C36" s="60">
        <v>0</v>
      </c>
      <c r="D36" s="11">
        <v>0</v>
      </c>
      <c r="E36" s="4">
        <f t="shared" si="7"/>
        <v>0</v>
      </c>
      <c r="F36" s="47">
        <f t="shared" si="8"/>
        <v>0</v>
      </c>
      <c r="G36" s="46">
        <v>0</v>
      </c>
      <c r="H36" s="60">
        <v>0</v>
      </c>
      <c r="I36" s="11">
        <v>0</v>
      </c>
      <c r="J36" s="4">
        <f t="shared" si="9"/>
        <v>0</v>
      </c>
      <c r="K36" s="5">
        <f t="shared" si="10"/>
        <v>0</v>
      </c>
      <c r="L36" s="49" t="str">
        <f t="shared" si="11"/>
        <v>0.00</v>
      </c>
      <c r="M36" s="50" t="str">
        <f t="shared" si="12"/>
        <v>0.00%</v>
      </c>
      <c r="N36" s="51" t="str">
        <f t="shared" si="13"/>
        <v>0.00%</v>
      </c>
      <c r="O36" s="1"/>
    </row>
    <row r="37" spans="1:15" s="30" customFormat="1" ht="16.5" thickBot="1" thickTop="1">
      <c r="A37" s="12" t="s">
        <v>8</v>
      </c>
      <c r="B37" s="13">
        <f>SUM(B23:B36)</f>
        <v>3515098.34</v>
      </c>
      <c r="C37" s="13">
        <f>SUM(C23:C36)</f>
        <v>367238.39</v>
      </c>
      <c r="D37" s="13">
        <f>SUM(D23:D36)</f>
        <v>4260528.21</v>
      </c>
      <c r="E37" s="14">
        <f>SUM(E23:E36)</f>
        <v>8142864.94</v>
      </c>
      <c r="F37" s="48">
        <f>IF(E$37=0,"0.00%",E37/E$37)</f>
        <v>1</v>
      </c>
      <c r="G37" s="13">
        <f>SUM(G23:G36)</f>
        <v>3517194.7500000005</v>
      </c>
      <c r="H37" s="13">
        <f>SUM(H23:H36)</f>
        <v>375668.54</v>
      </c>
      <c r="I37" s="14">
        <f>SUM(I23:I36)</f>
        <v>4456253.43</v>
      </c>
      <c r="J37" s="14">
        <f>SUM(J23:J36)</f>
        <v>8349116.72</v>
      </c>
      <c r="K37" s="15">
        <f>IF(J$37=0,"0.00%",J37/J$37)</f>
        <v>1</v>
      </c>
      <c r="L37" s="52">
        <f>IF(H37=0,"0.00%",(B37+C37)/(G37+H37)-1)</f>
        <v>-0.0027040661887719475</v>
      </c>
      <c r="M37" s="53">
        <f>IF(I37=0,"0.00%",D37/I37-1)</f>
        <v>-0.04392147418779091</v>
      </c>
      <c r="N37" s="48">
        <f>IF(J37=0,"0.00%",E37/J37-1)</f>
        <v>-0.024703425154655068</v>
      </c>
      <c r="O37" s="32"/>
    </row>
    <row r="38" spans="3:15" s="30" customFormat="1" ht="15" thickTop="1">
      <c r="C38" s="44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3" ht="14.25">
      <c r="A39" s="30"/>
      <c r="C39" s="44"/>
    </row>
    <row r="40" ht="14.25">
      <c r="A40" s="30"/>
    </row>
    <row r="41" ht="14.25">
      <c r="A41" s="30"/>
    </row>
    <row r="42" ht="14.25">
      <c r="A42" s="30"/>
    </row>
    <row r="43" ht="14.25">
      <c r="A43" s="30"/>
    </row>
    <row r="44" ht="14.25">
      <c r="A44" s="30"/>
    </row>
    <row r="45" ht="14.25">
      <c r="A45" s="30"/>
    </row>
    <row r="46" ht="14.25">
      <c r="A46" s="30"/>
    </row>
    <row r="47" ht="14.25">
      <c r="A47" s="30"/>
    </row>
    <row r="48" ht="14.25">
      <c r="A48" s="30"/>
    </row>
    <row r="49" ht="14.25">
      <c r="A49" s="30"/>
    </row>
    <row r="50" ht="14.25">
      <c r="A50" s="30"/>
    </row>
    <row r="51" ht="14.25">
      <c r="A51" s="30"/>
    </row>
    <row r="52" ht="14.25">
      <c r="A52" s="30"/>
    </row>
    <row r="53" ht="14.25">
      <c r="A53" s="30"/>
    </row>
    <row r="54" ht="14.25">
      <c r="A54" s="30"/>
    </row>
    <row r="55" ht="14.25">
      <c r="A55" s="30"/>
    </row>
    <row r="56" ht="14.25">
      <c r="A56" s="30"/>
    </row>
    <row r="57" ht="14.25">
      <c r="A57" s="30"/>
    </row>
    <row r="58" ht="14.25">
      <c r="A58" s="30"/>
    </row>
    <row r="59" ht="14.25">
      <c r="A59" s="30"/>
    </row>
  </sheetData>
  <sheetProtection/>
  <printOptions/>
  <pageMargins left="0.75" right="0.75" top="1" bottom="1" header="0.5" footer="0.5"/>
  <pageSetup fitToHeight="1" fitToWidth="1" orientation="landscape" paperSize="5" scale="67" r:id="rId1"/>
  <headerFooter alignWithMargins="0">
    <oddHeader>&amp;C&amp;"Arial,Bold"&amp;14Prairie Land Border Sales Jan - Nov 17-18</oddHeader>
    <oddFooter>&amp;LStatistics and Reference Materials/Prairie Land Border (Nov 16-17)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TLEE</dc:creator>
  <cp:keywords/>
  <dc:description/>
  <cp:lastModifiedBy>Graham, Andrea</cp:lastModifiedBy>
  <cp:lastPrinted>2019-01-07T19:00:24Z</cp:lastPrinted>
  <dcterms:created xsi:type="dcterms:W3CDTF">2006-01-31T19:56:50Z</dcterms:created>
  <dcterms:modified xsi:type="dcterms:W3CDTF">2019-01-07T19:01:49Z</dcterms:modified>
  <cp:category/>
  <cp:version/>
  <cp:contentType/>
  <cp:contentStatus/>
</cp:coreProperties>
</file>