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<sst xmlns="http://schemas.openxmlformats.org/spreadsheetml/2006/main" count="90" uniqueCount="33">
  <si>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</si>
  <si>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</si>
  <si>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</si>
  <si>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</si>
  <si>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</si>
  <si>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</si>
  <si>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</si>
  <si>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</si>
  <si>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</si>
  <si>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</si>
  <si>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</si>
  <si>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</si>
  <si>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</si>
  <si>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</si>
  <si>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</si>
  <si>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</si>
  <si>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</si>
  <si>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</si>
  <si>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</si>
  <si>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</si>
  <si>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</si>
  <si>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</si>
  <si>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</si>
  <si>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</si>
  <si>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</si>
  <si>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</si>
  <si>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</si>
  <si>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</si>
  <si>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</si>
  <si>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18</t>
  </si>
  <si>
    <t>Jan - Mar 18</t>
  </si>
  <si>
    <t>Mar 19</t>
  </si>
  <si>
    <t>Jan - Mar 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</si>
</sst>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">
      <selection activeCell="M30" sqref="M30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20</v>
      </c>
      <c r="B4" s="59">
        <v>1911.72</v>
      </c>
      <c r="C4" s="60">
        <v>528.7</v>
      </c>
      <c r="D4" s="60">
        <v>1063.1</v>
      </c>
      <c r="E4" s="4">
        <f>SUM(B4:D4)</f>
        <v>3503.52</v>
      </c>
      <c r="F4" s="52">
        <f>IF(E$18=0,"0.00%",E4/E$18)</f>
        <v>0.006194529791990875</v>
      </c>
      <c r="G4" s="59">
        <v>1570.39</v>
      </c>
      <c r="H4" s="60">
        <v>382.1</v>
      </c>
      <c r="I4" s="60">
        <v>1486.05</v>
      </c>
      <c r="J4" s="4">
        <f>SUM(G4:I4)</f>
        <v>3438.54</v>
      </c>
      <c r="K4" s="5">
        <f>IF(J$18=0,"0.00%",J4/J$18)</f>
        <v>0.005187800884424896</v>
      </c>
      <c r="L4" s="54">
        <f>IF((G4+H4)=0,"0.00%",(B4+C4)/(G4+H4)-1)</f>
        <v>0.2499014079457511</v>
      </c>
      <c r="M4" s="55">
        <f>IF(I4=0,"0.00%",D4/I4-1)</f>
        <v>-0.28461357289458633</v>
      </c>
      <c r="N4" s="56">
        <f>IF(J4=0,"0.00%",E4/J4-1)</f>
        <v>0.018897555357797247</v>
      </c>
      <c r="O4" s="1"/>
    </row>
    <row r="5" spans="1:15" s="30" customFormat="1" ht="13.5">
      <c r="A5" s="18" t="s">
        <v>21</v>
      </c>
      <c r="B5" s="50">
        <v>65502.55</v>
      </c>
      <c r="C5" s="2">
        <v>0</v>
      </c>
      <c r="D5" s="2">
        <v>62827.58</v>
      </c>
      <c r="E5" s="4">
        <f aca="true" t="shared" si="0" ref="E5:E17">SUM(B5:D5)</f>
        <v>128330.13</v>
      </c>
      <c r="F5" s="52">
        <f aca="true" t="shared" si="1" ref="F5:F17">IF(E$18=0,"0.00%",E5/E$18)</f>
        <v>0.2268988941107977</v>
      </c>
      <c r="G5" s="50">
        <v>78342.18</v>
      </c>
      <c r="H5" s="2">
        <v>0</v>
      </c>
      <c r="I5" s="2">
        <v>78847.67</v>
      </c>
      <c r="J5" s="4">
        <f aca="true" t="shared" si="2" ref="J5:J16">SUM(G5:I5)</f>
        <v>157189.84999999998</v>
      </c>
      <c r="K5" s="5">
        <f aca="true" t="shared" si="3" ref="K5:K17">IF(J$18=0,"0.00%",J5/J$18)</f>
        <v>0.23715578206233365</v>
      </c>
      <c r="L5" s="54">
        <f aca="true" t="shared" si="4" ref="L5:L17">IF((G5+H5)=0,"0.00%",(B5+C5)/(G5+H5)-1)</f>
        <v>-0.16389166091625218</v>
      </c>
      <c r="M5" s="55">
        <f aca="true" t="shared" si="5" ref="M5:M17">IF(I5=0,"0.00%",D5/I5-1)</f>
        <v>-0.20317772230935927</v>
      </c>
      <c r="N5" s="56">
        <f aca="true" t="shared" si="6" ref="N5:N17">IF(J5=0,"0.00%",E5/J5-1)</f>
        <v>-0.1835978595310065</v>
      </c>
      <c r="O5" s="1"/>
    </row>
    <row r="6" spans="1:15" s="30" customFormat="1" ht="13.5">
      <c r="A6" s="18" t="s">
        <v>22</v>
      </c>
      <c r="B6" s="50">
        <v>0</v>
      </c>
      <c r="C6" s="2">
        <v>0</v>
      </c>
      <c r="D6" s="2">
        <v>10033.2</v>
      </c>
      <c r="E6" s="4">
        <f t="shared" si="0"/>
        <v>10033.2</v>
      </c>
      <c r="F6" s="52">
        <f t="shared" si="1"/>
        <v>0.017739575144141564</v>
      </c>
      <c r="G6" s="50">
        <v>0</v>
      </c>
      <c r="H6" s="2">
        <v>0</v>
      </c>
      <c r="I6" s="2">
        <v>10705.3</v>
      </c>
      <c r="J6" s="4">
        <f t="shared" si="2"/>
        <v>10705.3</v>
      </c>
      <c r="K6" s="5">
        <f t="shared" si="3"/>
        <v>0.016151321435270156</v>
      </c>
      <c r="L6" s="54" t="str">
        <f t="shared" si="4"/>
        <v>0.00%</v>
      </c>
      <c r="M6" s="55">
        <f t="shared" si="5"/>
        <v>-0.06278198649267175</v>
      </c>
      <c r="N6" s="56">
        <f t="shared" si="6"/>
        <v>-0.06278198649267175</v>
      </c>
      <c r="O6" s="1"/>
    </row>
    <row r="7" spans="1:15" s="30" customFormat="1" ht="13.5">
      <c r="A7" s="18" t="s">
        <v>15</v>
      </c>
      <c r="B7" s="50">
        <v>395.41</v>
      </c>
      <c r="C7" s="2">
        <v>2814.3</v>
      </c>
      <c r="D7" s="2">
        <v>4230.33</v>
      </c>
      <c r="E7" s="4">
        <f t="shared" si="0"/>
        <v>7440.04</v>
      </c>
      <c r="F7" s="52">
        <f t="shared" si="1"/>
        <v>0.013154641455908283</v>
      </c>
      <c r="G7" s="50">
        <v>1284.4</v>
      </c>
      <c r="H7" s="2">
        <v>2521.7</v>
      </c>
      <c r="I7" s="2">
        <v>3194.65</v>
      </c>
      <c r="J7" s="4">
        <f t="shared" si="2"/>
        <v>7000.75</v>
      </c>
      <c r="K7" s="5">
        <f t="shared" si="3"/>
        <v>0.010562185416379509</v>
      </c>
      <c r="L7" s="54">
        <f t="shared" si="4"/>
        <v>-0.1566932030162108</v>
      </c>
      <c r="M7" s="55">
        <f t="shared" si="5"/>
        <v>0.3241920085142347</v>
      </c>
      <c r="N7" s="56">
        <f t="shared" si="6"/>
        <v>0.06274899117951649</v>
      </c>
      <c r="O7" s="1"/>
    </row>
    <row r="8" spans="1:15" s="30" customFormat="1" ht="13.5">
      <c r="A8" s="18" t="s">
        <v>16</v>
      </c>
      <c r="B8" s="50">
        <v>16.33</v>
      </c>
      <c r="C8" s="2">
        <v>34.99</v>
      </c>
      <c r="D8" s="2">
        <v>64.28</v>
      </c>
      <c r="E8" s="4">
        <f t="shared" si="0"/>
        <v>115.6</v>
      </c>
      <c r="F8" s="52">
        <f t="shared" si="1"/>
        <v>0.00020439091084228009</v>
      </c>
      <c r="G8" s="50">
        <v>30.73</v>
      </c>
      <c r="H8" s="2">
        <v>0</v>
      </c>
      <c r="I8" s="2">
        <v>383.22</v>
      </c>
      <c r="J8" s="4">
        <f t="shared" si="2"/>
        <v>413.95000000000005</v>
      </c>
      <c r="K8" s="5">
        <f t="shared" si="3"/>
        <v>0.0006245354645017031</v>
      </c>
      <c r="L8" s="54">
        <f t="shared" si="4"/>
        <v>0.6700292873413602</v>
      </c>
      <c r="M8" s="55">
        <f t="shared" si="5"/>
        <v>-0.8322634518031418</v>
      </c>
      <c r="N8" s="56">
        <f t="shared" si="6"/>
        <v>-0.7207392197125257</v>
      </c>
      <c r="O8" s="1"/>
    </row>
    <row r="9" spans="1:15" s="30" customFormat="1" ht="13.5">
      <c r="A9" s="18" t="s">
        <v>23</v>
      </c>
      <c r="B9" s="50">
        <v>335</v>
      </c>
      <c r="C9" s="2">
        <v>79.2</v>
      </c>
      <c r="D9" s="2">
        <v>228.75</v>
      </c>
      <c r="E9" s="4">
        <f t="shared" si="0"/>
        <v>642.95</v>
      </c>
      <c r="F9" s="52">
        <f t="shared" si="1"/>
        <v>0.0011367918350003805</v>
      </c>
      <c r="G9" s="50">
        <v>186</v>
      </c>
      <c r="H9" s="2">
        <v>0</v>
      </c>
      <c r="I9" s="2">
        <v>183.45</v>
      </c>
      <c r="J9" s="4">
        <f t="shared" si="2"/>
        <v>369.45</v>
      </c>
      <c r="K9" s="5">
        <f t="shared" si="3"/>
        <v>0.0005573973362970266</v>
      </c>
      <c r="L9" s="54">
        <f t="shared" si="4"/>
        <v>1.2268817204301077</v>
      </c>
      <c r="M9" s="55">
        <f t="shared" si="5"/>
        <v>0.24693376941946044</v>
      </c>
      <c r="N9" s="56">
        <f t="shared" si="6"/>
        <v>0.7402896197049671</v>
      </c>
      <c r="O9" s="1"/>
    </row>
    <row r="10" spans="1:15" s="30" customFormat="1" ht="13.5">
      <c r="A10" s="18" t="s">
        <v>13</v>
      </c>
      <c r="B10" s="50">
        <v>874.78</v>
      </c>
      <c r="C10" s="2">
        <v>3110.69</v>
      </c>
      <c r="D10" s="2">
        <v>7039.4</v>
      </c>
      <c r="E10" s="4">
        <f t="shared" si="0"/>
        <v>11024.869999999999</v>
      </c>
      <c r="F10" s="52">
        <f t="shared" si="1"/>
        <v>0.019492934439599725</v>
      </c>
      <c r="G10" s="50">
        <v>988.15</v>
      </c>
      <c r="H10" s="2">
        <v>5447.9</v>
      </c>
      <c r="I10" s="2">
        <v>8208.97</v>
      </c>
      <c r="J10" s="4">
        <f t="shared" si="2"/>
        <v>14645.019999999999</v>
      </c>
      <c r="K10" s="5">
        <f t="shared" si="3"/>
        <v>0.02209526360269774</v>
      </c>
      <c r="L10" s="54">
        <f t="shared" si="4"/>
        <v>-0.38075838441279963</v>
      </c>
      <c r="M10" s="55">
        <f t="shared" si="5"/>
        <v>-0.14247463445474884</v>
      </c>
      <c r="N10" s="56">
        <f t="shared" si="6"/>
        <v>-0.24719324384671382</v>
      </c>
      <c r="O10" s="1"/>
    </row>
    <row r="11" spans="1:15" s="30" customFormat="1" ht="13.5">
      <c r="A11" s="18" t="s">
        <v>28</v>
      </c>
      <c r="B11" s="50">
        <v>148.56</v>
      </c>
      <c r="C11" s="2">
        <v>24</v>
      </c>
      <c r="D11" s="2">
        <v>532.95</v>
      </c>
      <c r="E11" s="4">
        <f t="shared" si="0"/>
        <v>705.51</v>
      </c>
      <c r="F11" s="52">
        <f t="shared" si="1"/>
        <v>0.0012474033867503204</v>
      </c>
      <c r="G11" s="50">
        <v>176.92</v>
      </c>
      <c r="H11" s="2">
        <v>71.5</v>
      </c>
      <c r="I11" s="2">
        <v>456.4</v>
      </c>
      <c r="J11" s="4">
        <f t="shared" si="2"/>
        <v>704.8199999999999</v>
      </c>
      <c r="K11" s="5">
        <f t="shared" si="3"/>
        <v>0.001063377427443146</v>
      </c>
      <c r="L11" s="54">
        <f t="shared" si="4"/>
        <v>-0.3053699380082119</v>
      </c>
      <c r="M11" s="55">
        <f t="shared" si="5"/>
        <v>0.16772567922874693</v>
      </c>
      <c r="N11" s="56">
        <f t="shared" si="6"/>
        <v>0.0009789733548992707</v>
      </c>
      <c r="O11" s="1"/>
    </row>
    <row r="12" spans="1:15" s="30" customFormat="1" ht="13.5">
      <c r="A12" s="18" t="s">
        <v>24</v>
      </c>
      <c r="B12" s="50">
        <v>542.89</v>
      </c>
      <c r="C12" s="2">
        <v>572.45</v>
      </c>
      <c r="D12" s="2">
        <v>1120.9</v>
      </c>
      <c r="E12" s="4">
        <f t="shared" si="0"/>
        <v>2236.2400000000002</v>
      </c>
      <c r="F12" s="52">
        <f t="shared" si="1"/>
        <v>0.003953867910570419</v>
      </c>
      <c r="G12" s="50">
        <v>1115.37</v>
      </c>
      <c r="H12" s="2">
        <v>994</v>
      </c>
      <c r="I12" s="2">
        <v>1662.03</v>
      </c>
      <c r="J12" s="4">
        <f t="shared" si="2"/>
        <v>3771.3999999999996</v>
      </c>
      <c r="K12" s="5">
        <f t="shared" si="3"/>
        <v>0.005689994083395876</v>
      </c>
      <c r="L12" s="54">
        <f t="shared" si="4"/>
        <v>-0.4712449688769632</v>
      </c>
      <c r="M12" s="55">
        <f t="shared" si="5"/>
        <v>-0.3255837740594333</v>
      </c>
      <c r="N12" s="56">
        <f t="shared" si="6"/>
        <v>-0.40705308373548277</v>
      </c>
      <c r="O12" s="1"/>
    </row>
    <row r="13" spans="1:15" s="30" customFormat="1" ht="13.5">
      <c r="A13" s="18" t="s">
        <v>25</v>
      </c>
      <c r="B13" s="50">
        <v>213.25</v>
      </c>
      <c r="C13" s="2">
        <v>214.11</v>
      </c>
      <c r="D13" s="2">
        <v>402.71</v>
      </c>
      <c r="E13" s="4">
        <f t="shared" si="0"/>
        <v>830.0699999999999</v>
      </c>
      <c r="F13" s="52">
        <f t="shared" si="1"/>
        <v>0.001467636361270341</v>
      </c>
      <c r="G13" s="50">
        <v>105.07</v>
      </c>
      <c r="H13" s="2">
        <v>309.95</v>
      </c>
      <c r="I13" s="2">
        <v>178.15</v>
      </c>
      <c r="J13" s="4">
        <f t="shared" si="2"/>
        <v>593.17</v>
      </c>
      <c r="K13" s="5">
        <f t="shared" si="3"/>
        <v>0.0008949286181386041</v>
      </c>
      <c r="L13" s="54">
        <f t="shared" si="4"/>
        <v>0.029733506818948596</v>
      </c>
      <c r="M13" s="55">
        <f t="shared" si="5"/>
        <v>1.260510805500982</v>
      </c>
      <c r="N13" s="56">
        <f t="shared" si="6"/>
        <v>0.39937960449786747</v>
      </c>
      <c r="O13" s="1"/>
    </row>
    <row r="14" spans="1:15" s="30" customFormat="1" ht="13.5">
      <c r="A14" s="18" t="s">
        <v>26</v>
      </c>
      <c r="B14" s="50">
        <v>12461.46</v>
      </c>
      <c r="C14" s="2">
        <v>9466.94</v>
      </c>
      <c r="D14" s="2">
        <v>981.8</v>
      </c>
      <c r="E14" s="4">
        <f t="shared" si="0"/>
        <v>22910.2</v>
      </c>
      <c r="F14" s="52">
        <f t="shared" si="1"/>
        <v>0.040507237418501776</v>
      </c>
      <c r="G14" s="50">
        <v>18882.29</v>
      </c>
      <c r="H14" s="2">
        <v>10360.44</v>
      </c>
      <c r="I14" s="2">
        <v>2356.76</v>
      </c>
      <c r="J14" s="4">
        <f t="shared" si="2"/>
        <v>31599.490000000005</v>
      </c>
      <c r="K14" s="5">
        <f t="shared" si="3"/>
        <v>0.04767484518701998</v>
      </c>
      <c r="L14" s="54">
        <f t="shared" si="4"/>
        <v>-0.2501247318564307</v>
      </c>
      <c r="M14" s="55">
        <f t="shared" si="5"/>
        <v>-0.5834111237461601</v>
      </c>
      <c r="N14" s="56">
        <f t="shared" si="6"/>
        <v>-0.27498196964571275</v>
      </c>
      <c r="O14" s="1"/>
    </row>
    <row r="15" spans="1:15" s="30" customFormat="1" ht="13.5">
      <c r="A15" s="18" t="s">
        <v>14</v>
      </c>
      <c r="B15" s="50">
        <v>375.09</v>
      </c>
      <c r="C15" s="2">
        <v>703.9</v>
      </c>
      <c r="D15" s="2">
        <v>1375.93</v>
      </c>
      <c r="E15" s="4">
        <f t="shared" si="0"/>
        <v>2454.92</v>
      </c>
      <c r="F15" s="52">
        <f t="shared" si="1"/>
        <v>0.004340513277205279</v>
      </c>
      <c r="G15" s="50">
        <v>397.44</v>
      </c>
      <c r="H15" s="2">
        <v>815.15</v>
      </c>
      <c r="I15" s="2">
        <v>1271.36</v>
      </c>
      <c r="J15" s="4">
        <f t="shared" si="2"/>
        <v>2483.95</v>
      </c>
      <c r="K15" s="5">
        <f t="shared" si="3"/>
        <v>0.00374758996750575</v>
      </c>
      <c r="L15" s="54">
        <f t="shared" si="4"/>
        <v>-0.11017738889484485</v>
      </c>
      <c r="M15" s="55">
        <f t="shared" si="5"/>
        <v>0.08225050339793616</v>
      </c>
      <c r="N15" s="56">
        <f t="shared" si="6"/>
        <v>-0.01168703073733357</v>
      </c>
      <c r="O15" s="1"/>
    </row>
    <row r="16" spans="1:15" s="30" customFormat="1" ht="13.5">
      <c r="A16" s="18" t="s">
        <v>27</v>
      </c>
      <c r="B16" s="50">
        <v>164508.75</v>
      </c>
      <c r="C16" s="2">
        <v>2674.5</v>
      </c>
      <c r="D16" s="2">
        <v>208013.98</v>
      </c>
      <c r="E16" s="4">
        <f t="shared" si="0"/>
        <v>375197.23</v>
      </c>
      <c r="F16" s="52">
        <f t="shared" si="1"/>
        <v>0.6633815189031181</v>
      </c>
      <c r="G16" s="50">
        <v>182748.21</v>
      </c>
      <c r="H16" s="2">
        <v>8677</v>
      </c>
      <c r="I16" s="2">
        <v>238471.74</v>
      </c>
      <c r="J16" s="4">
        <f t="shared" si="2"/>
        <v>429896.94999999995</v>
      </c>
      <c r="K16" s="5">
        <f t="shared" si="3"/>
        <v>0.648594978514592</v>
      </c>
      <c r="L16" s="54">
        <f t="shared" si="4"/>
        <v>-0.12663932822641277</v>
      </c>
      <c r="M16" s="55">
        <f t="shared" si="5"/>
        <v>-0.12772062635178483</v>
      </c>
      <c r="N16" s="56">
        <f t="shared" si="6"/>
        <v>-0.12723914417164384</v>
      </c>
      <c r="O16" s="1"/>
    </row>
    <row r="17" spans="1:15" s="30" customFormat="1" ht="14.25" thickBot="1">
      <c r="A17" s="19" t="s">
        <v>9</v>
      </c>
      <c r="B17" s="51">
        <v>0</v>
      </c>
      <c r="C17" s="33">
        <v>158.4</v>
      </c>
      <c r="D17" s="2">
        <v>0</v>
      </c>
      <c r="E17" s="4">
        <f t="shared" si="0"/>
        <v>158.4</v>
      </c>
      <c r="F17" s="52">
        <f t="shared" si="1"/>
        <v>0.0002800650543029167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5" thickBot="1" thickTop="1">
      <c r="A18" s="12" t="s">
        <v>8</v>
      </c>
      <c r="B18" s="13">
        <f>SUM(B4:B17)</f>
        <v>247285.79</v>
      </c>
      <c r="C18" s="13">
        <f>SUM(C4:C17)</f>
        <v>20382.18</v>
      </c>
      <c r="D18" s="13">
        <f>SUM(D4:D17)</f>
        <v>297914.91000000003</v>
      </c>
      <c r="E18" s="14">
        <f>SUM(E4:E17)</f>
        <v>565582.88</v>
      </c>
      <c r="F18" s="53">
        <f>IF(E$18=0,"0.00%",E18/E$18)</f>
        <v>1</v>
      </c>
      <c r="G18" s="13">
        <f>SUM(G4:G17)</f>
        <v>285827.14999999997</v>
      </c>
      <c r="H18" s="13">
        <f>SUM(H4:H17)</f>
        <v>29579.74</v>
      </c>
      <c r="I18" s="14">
        <f>SUM(I4:I17)</f>
        <v>347405.75</v>
      </c>
      <c r="J18" s="14">
        <f>SUM(J4:J17)</f>
        <v>662812.6399999999</v>
      </c>
      <c r="K18" s="15">
        <f>IF(J$18=0,"0.00%",J18/J$18)</f>
        <v>1</v>
      </c>
      <c r="L18" s="57">
        <f>IF(H18=0,"0.00%",(B18+C18)/(G18+H18)-1)</f>
        <v>-0.15135661747909168</v>
      </c>
      <c r="M18" s="58">
        <f>IF(I18=0,"0.00%",D18/I18-1)</f>
        <v>-0.1424583214296251</v>
      </c>
      <c r="N18" s="53">
        <f>IF(J18=0,"0.00%",E18/J18-1)</f>
        <v>-0.14669267622898663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20</v>
      </c>
      <c r="B23" s="49">
        <v>3459.85</v>
      </c>
      <c r="C23" s="44">
        <v>881.75</v>
      </c>
      <c r="D23" s="4">
        <v>2951.35</v>
      </c>
      <c r="E23" s="4">
        <f aca="true" t="shared" si="7" ref="E23:E36">SUM(B23:D23)</f>
        <v>7292.950000000001</v>
      </c>
      <c r="F23" s="52">
        <f>IF(E$37=0,"0.00%",E23/E$37)</f>
        <v>0.004582733331313306</v>
      </c>
      <c r="G23" s="49">
        <v>3678.73</v>
      </c>
      <c r="H23" s="44">
        <v>1046.7</v>
      </c>
      <c r="I23" s="4">
        <v>4858.81</v>
      </c>
      <c r="J23" s="4">
        <f>SUM(G23:I23)</f>
        <v>9584.240000000002</v>
      </c>
      <c r="K23" s="5">
        <f>IF(J$37=0,"0.00%",J23/J$37)</f>
        <v>0.00542440813302394</v>
      </c>
      <c r="L23" s="54">
        <f>IF((G23+H23)=0,"0.00",(B23+C23)/(G23+H23)-1)</f>
        <v>-0.08122647039528674</v>
      </c>
      <c r="M23" s="55">
        <f>IF(I23=0,"0.00%",D23/I23-1)</f>
        <v>-0.3925776064509623</v>
      </c>
      <c r="N23" s="56">
        <f>IF(J23=0,"0.00%",E23/J23-1)</f>
        <v>-0.2390685124746459</v>
      </c>
      <c r="O23" s="1"/>
    </row>
    <row r="24" spans="1:15" s="30" customFormat="1" ht="13.5">
      <c r="A24" s="18" t="s">
        <v>21</v>
      </c>
      <c r="B24" s="50">
        <v>191298.15</v>
      </c>
      <c r="C24" s="45">
        <v>0</v>
      </c>
      <c r="D24" s="2">
        <v>175488.84</v>
      </c>
      <c r="E24" s="4">
        <f t="shared" si="7"/>
        <v>366786.99</v>
      </c>
      <c r="F24" s="52">
        <f aca="true" t="shared" si="8" ref="F24:F36">IF(E$37=0,"0.00%",E24/E$37)</f>
        <v>0.23048107618523098</v>
      </c>
      <c r="G24" s="50">
        <v>211389.11</v>
      </c>
      <c r="H24" s="45">
        <v>0</v>
      </c>
      <c r="I24" s="2">
        <v>200785.27</v>
      </c>
      <c r="J24" s="4">
        <f aca="true" t="shared" si="9" ref="J24:J36">SUM(G24:I24)</f>
        <v>412174.38</v>
      </c>
      <c r="K24" s="5">
        <f aca="true" t="shared" si="10" ref="K24:K36">IF(J$37=0,"0.00%",J24/J$37)</f>
        <v>0.23327901420416222</v>
      </c>
      <c r="L24" s="54">
        <f aca="true" t="shared" si="11" ref="L24:L36">IF((G24+H24)=0,"0.00",(B24+C24)/(G24+H24)-1)</f>
        <v>-0.09504254973210302</v>
      </c>
      <c r="M24" s="55">
        <f aca="true" t="shared" si="12" ref="M24:M36">IF(I24=0,"0.00%",D24/I24-1)</f>
        <v>-0.12598747906158647</v>
      </c>
      <c r="N24" s="56">
        <f aca="true" t="shared" si="13" ref="N24:N36">IF(J24=0,"0.00%",E24/J24-1)</f>
        <v>-0.11011696069027876</v>
      </c>
      <c r="O24" s="1"/>
    </row>
    <row r="25" spans="1:15" s="30" customFormat="1" ht="13.5">
      <c r="A25" s="18" t="s">
        <v>22</v>
      </c>
      <c r="B25" s="50">
        <v>0</v>
      </c>
      <c r="C25" s="45">
        <v>0</v>
      </c>
      <c r="D25" s="2">
        <v>23397.25</v>
      </c>
      <c r="E25" s="4">
        <f t="shared" si="7"/>
        <v>23397.25</v>
      </c>
      <c r="F25" s="52">
        <f t="shared" si="8"/>
        <v>0.014702329981155808</v>
      </c>
      <c r="G25" s="50">
        <v>0</v>
      </c>
      <c r="H25" s="45">
        <v>0</v>
      </c>
      <c r="I25" s="2">
        <v>23477.6</v>
      </c>
      <c r="J25" s="4">
        <f t="shared" si="9"/>
        <v>23477.6</v>
      </c>
      <c r="K25" s="5">
        <f t="shared" si="10"/>
        <v>0.01328765602529599</v>
      </c>
      <c r="L25" s="54" t="str">
        <f t="shared" si="11"/>
        <v>0.00</v>
      </c>
      <c r="M25" s="55">
        <f t="shared" si="12"/>
        <v>-0.0034224111493508236</v>
      </c>
      <c r="N25" s="56">
        <f t="shared" si="13"/>
        <v>-0.0034224111493508236</v>
      </c>
      <c r="O25" s="1"/>
    </row>
    <row r="26" spans="1:15" s="30" customFormat="1" ht="13.5">
      <c r="A26" s="18" t="s">
        <v>15</v>
      </c>
      <c r="B26" s="50">
        <v>1309.57</v>
      </c>
      <c r="C26" s="45">
        <v>5741.45</v>
      </c>
      <c r="D26" s="2">
        <v>9180.56</v>
      </c>
      <c r="E26" s="4">
        <f t="shared" si="7"/>
        <v>16231.579999999998</v>
      </c>
      <c r="F26" s="52">
        <f t="shared" si="8"/>
        <v>0.010199576671426298</v>
      </c>
      <c r="G26" s="50">
        <v>2451.81</v>
      </c>
      <c r="H26" s="45">
        <v>7607.4</v>
      </c>
      <c r="I26" s="2">
        <v>9615.79</v>
      </c>
      <c r="J26" s="4">
        <f t="shared" si="9"/>
        <v>19675</v>
      </c>
      <c r="K26" s="5">
        <f t="shared" si="10"/>
        <v>0.01113549222653502</v>
      </c>
      <c r="L26" s="54">
        <f t="shared" si="11"/>
        <v>-0.29904833480959236</v>
      </c>
      <c r="M26" s="55">
        <f t="shared" si="12"/>
        <v>-0.045262011753584575</v>
      </c>
      <c r="N26" s="56">
        <f t="shared" si="13"/>
        <v>-0.17501499364676</v>
      </c>
      <c r="O26" s="1"/>
    </row>
    <row r="27" spans="1:15" s="30" customFormat="1" ht="13.5">
      <c r="A27" s="18" t="s">
        <v>16</v>
      </c>
      <c r="B27" s="50">
        <v>35.98</v>
      </c>
      <c r="C27" s="45">
        <v>34.99</v>
      </c>
      <c r="D27" s="2">
        <v>298.48</v>
      </c>
      <c r="E27" s="4">
        <f t="shared" si="7"/>
        <v>369.45000000000005</v>
      </c>
      <c r="F27" s="52">
        <f t="shared" si="8"/>
        <v>0.00023215445454222242</v>
      </c>
      <c r="G27" s="50">
        <v>51.43</v>
      </c>
      <c r="H27" s="45">
        <v>37.95</v>
      </c>
      <c r="I27" s="2">
        <v>881.86</v>
      </c>
      <c r="J27" s="4">
        <f t="shared" si="9"/>
        <v>971.24</v>
      </c>
      <c r="K27" s="5">
        <f t="shared" si="10"/>
        <v>0.0005496943059771219</v>
      </c>
      <c r="L27" s="54">
        <f t="shared" si="11"/>
        <v>-0.20597449093756992</v>
      </c>
      <c r="M27" s="55">
        <f t="shared" si="12"/>
        <v>-0.6615335767582156</v>
      </c>
      <c r="N27" s="56">
        <f t="shared" si="13"/>
        <v>-0.6196099831143692</v>
      </c>
      <c r="O27" s="1"/>
    </row>
    <row r="28" spans="1:15" s="30" customFormat="1" ht="13.5">
      <c r="A28" s="18" t="s">
        <v>23</v>
      </c>
      <c r="B28" s="50">
        <v>515.5</v>
      </c>
      <c r="C28" s="45">
        <v>115.2</v>
      </c>
      <c r="D28" s="2">
        <v>645.95</v>
      </c>
      <c r="E28" s="4">
        <f t="shared" si="7"/>
        <v>1276.65</v>
      </c>
      <c r="F28" s="52">
        <f t="shared" si="8"/>
        <v>0.0008022194732476066</v>
      </c>
      <c r="G28" s="50">
        <v>517.45</v>
      </c>
      <c r="H28" s="45">
        <v>0</v>
      </c>
      <c r="I28" s="2">
        <v>552.9</v>
      </c>
      <c r="J28" s="4">
        <f t="shared" si="9"/>
        <v>1070.35</v>
      </c>
      <c r="K28" s="5">
        <f t="shared" si="10"/>
        <v>0.0006057877562730246</v>
      </c>
      <c r="L28" s="54">
        <f t="shared" si="11"/>
        <v>0.2188617257706058</v>
      </c>
      <c r="M28" s="55">
        <f t="shared" si="12"/>
        <v>0.16829444745885347</v>
      </c>
      <c r="N28" s="56">
        <f t="shared" si="13"/>
        <v>0.19274069229691237</v>
      </c>
      <c r="O28" s="1"/>
    </row>
    <row r="29" spans="1:15" s="30" customFormat="1" ht="13.5">
      <c r="A29" s="18" t="s">
        <v>13</v>
      </c>
      <c r="B29" s="50">
        <v>2198.93</v>
      </c>
      <c r="C29" s="45">
        <v>8403.47</v>
      </c>
      <c r="D29" s="2">
        <v>17992.81</v>
      </c>
      <c r="E29" s="4">
        <f t="shared" si="7"/>
        <v>28595.21</v>
      </c>
      <c r="F29" s="52">
        <f t="shared" si="8"/>
        <v>0.017968616538287463</v>
      </c>
      <c r="G29" s="50">
        <v>1938.08</v>
      </c>
      <c r="H29" s="45">
        <v>11447.59</v>
      </c>
      <c r="I29" s="2">
        <v>22631.8</v>
      </c>
      <c r="J29" s="4">
        <f>SUM(G29:I29)</f>
        <v>36017.47</v>
      </c>
      <c r="K29" s="5">
        <f t="shared" si="10"/>
        <v>0.02038486694813003</v>
      </c>
      <c r="L29" s="54">
        <f t="shared" si="11"/>
        <v>-0.20792907639288882</v>
      </c>
      <c r="M29" s="55">
        <f>IF(I29=0,"0.00%",D29/I29-1)</f>
        <v>-0.20497662580970133</v>
      </c>
      <c r="N29" s="56">
        <f t="shared" si="13"/>
        <v>-0.2060738858115243</v>
      </c>
      <c r="O29" s="1"/>
    </row>
    <row r="30" spans="1:15" s="30" customFormat="1" ht="13.5">
      <c r="A30" s="18" t="s">
        <v>28</v>
      </c>
      <c r="B30" s="50">
        <v>413.27</v>
      </c>
      <c r="C30" s="45">
        <v>28</v>
      </c>
      <c r="D30" s="2">
        <v>1059.75</v>
      </c>
      <c r="E30" s="4">
        <f t="shared" si="7"/>
        <v>1501.02</v>
      </c>
      <c r="F30" s="52">
        <f t="shared" si="8"/>
        <v>0.0009432087680524202</v>
      </c>
      <c r="G30" s="50">
        <v>736.33</v>
      </c>
      <c r="H30" s="45">
        <v>132.77</v>
      </c>
      <c r="I30" s="2">
        <v>916.9</v>
      </c>
      <c r="J30" s="4">
        <f t="shared" si="9"/>
        <v>1786</v>
      </c>
      <c r="K30" s="5">
        <f t="shared" si="10"/>
        <v>0.0010108253680605615</v>
      </c>
      <c r="L30" s="54">
        <f t="shared" si="11"/>
        <v>-0.4922678633068692</v>
      </c>
      <c r="M30" s="55">
        <f t="shared" si="12"/>
        <v>0.15579670629294373</v>
      </c>
      <c r="N30" s="56">
        <f t="shared" si="13"/>
        <v>-0.15956326987681968</v>
      </c>
      <c r="O30" s="1"/>
    </row>
    <row r="31" spans="1:15" s="30" customFormat="1" ht="13.5">
      <c r="A31" s="18" t="s">
        <v>24</v>
      </c>
      <c r="B31" s="50">
        <v>1070.77</v>
      </c>
      <c r="C31" s="45">
        <v>2180.4</v>
      </c>
      <c r="D31" s="2">
        <v>2774.53</v>
      </c>
      <c r="E31" s="4">
        <f t="shared" si="7"/>
        <v>6025.700000000001</v>
      </c>
      <c r="F31" s="52">
        <f t="shared" si="8"/>
        <v>0.0037864206164164834</v>
      </c>
      <c r="G31" s="50">
        <v>3259.58</v>
      </c>
      <c r="H31" s="45">
        <v>2715.5</v>
      </c>
      <c r="I31" s="2">
        <v>6689.02</v>
      </c>
      <c r="J31" s="4">
        <f t="shared" si="9"/>
        <v>12664.1</v>
      </c>
      <c r="K31" s="5">
        <f t="shared" si="10"/>
        <v>0.0071675215809942645</v>
      </c>
      <c r="L31" s="54">
        <f t="shared" si="11"/>
        <v>-0.4558784150170374</v>
      </c>
      <c r="M31" s="55">
        <f t="shared" si="12"/>
        <v>-0.5852112865561772</v>
      </c>
      <c r="N31" s="56">
        <f t="shared" si="13"/>
        <v>-0.5241904280604227</v>
      </c>
      <c r="O31" s="1"/>
    </row>
    <row r="32" spans="1:15" s="30" customFormat="1" ht="13.5">
      <c r="A32" s="18" t="s">
        <v>25</v>
      </c>
      <c r="B32" s="50">
        <v>6774.24</v>
      </c>
      <c r="C32" s="45">
        <v>489.36</v>
      </c>
      <c r="D32" s="2">
        <v>673.01</v>
      </c>
      <c r="E32" s="4">
        <f t="shared" si="7"/>
        <v>7936.61</v>
      </c>
      <c r="F32" s="52">
        <f t="shared" si="8"/>
        <v>0.004987195467490452</v>
      </c>
      <c r="G32" s="50">
        <v>412.96</v>
      </c>
      <c r="H32" s="45">
        <v>522.06</v>
      </c>
      <c r="I32" s="2">
        <v>625.75</v>
      </c>
      <c r="J32" s="4">
        <f t="shared" si="9"/>
        <v>1560.77</v>
      </c>
      <c r="K32" s="5">
        <f t="shared" si="10"/>
        <v>0.0008833515731847047</v>
      </c>
      <c r="L32" s="54">
        <f t="shared" si="11"/>
        <v>6.768389980962974</v>
      </c>
      <c r="M32" s="55">
        <f t="shared" si="12"/>
        <v>0.07552536955653211</v>
      </c>
      <c r="N32" s="56">
        <f t="shared" si="13"/>
        <v>4.08506057907315</v>
      </c>
      <c r="O32" s="1"/>
    </row>
    <row r="33" spans="1:15" s="30" customFormat="1" ht="13.5">
      <c r="A33" s="18" t="s">
        <v>26</v>
      </c>
      <c r="B33" s="50">
        <v>22641.9</v>
      </c>
      <c r="C33" s="45">
        <v>27829.33</v>
      </c>
      <c r="D33" s="2">
        <v>3360.87</v>
      </c>
      <c r="E33" s="4">
        <f t="shared" si="7"/>
        <v>53832.100000000006</v>
      </c>
      <c r="F33" s="52">
        <f t="shared" si="8"/>
        <v>0.03382693683140445</v>
      </c>
      <c r="G33" s="50">
        <v>42687.84</v>
      </c>
      <c r="H33" s="45">
        <v>29425.28</v>
      </c>
      <c r="I33" s="2">
        <v>5947.06</v>
      </c>
      <c r="J33" s="4">
        <f t="shared" si="9"/>
        <v>78060.18</v>
      </c>
      <c r="K33" s="5">
        <f t="shared" si="10"/>
        <v>0.04417984892462132</v>
      </c>
      <c r="L33" s="54">
        <f t="shared" si="11"/>
        <v>-0.30011029893034713</v>
      </c>
      <c r="M33" s="55">
        <f t="shared" si="12"/>
        <v>-0.43486865779057216</v>
      </c>
      <c r="N33" s="56">
        <f t="shared" si="13"/>
        <v>-0.31037694250769077</v>
      </c>
      <c r="O33" s="1"/>
    </row>
    <row r="34" spans="1:15" s="30" customFormat="1" ht="13.5">
      <c r="A34" s="18" t="s">
        <v>14</v>
      </c>
      <c r="B34" s="50">
        <v>60129.54</v>
      </c>
      <c r="C34" s="45">
        <v>1904.1</v>
      </c>
      <c r="D34" s="2">
        <v>3301.91</v>
      </c>
      <c r="E34" s="4">
        <f t="shared" si="7"/>
        <v>65335.55</v>
      </c>
      <c r="F34" s="52">
        <f t="shared" si="8"/>
        <v>0.0410554580388851</v>
      </c>
      <c r="G34" s="50">
        <v>1066.94</v>
      </c>
      <c r="H34" s="45">
        <v>1524.25</v>
      </c>
      <c r="I34" s="2">
        <v>3439.56</v>
      </c>
      <c r="J34" s="4">
        <f t="shared" si="9"/>
        <v>6030.75</v>
      </c>
      <c r="K34" s="5">
        <f t="shared" si="10"/>
        <v>0.0034132335321563445</v>
      </c>
      <c r="L34" s="54">
        <f t="shared" si="11"/>
        <v>22.94021279798085</v>
      </c>
      <c r="M34" s="55">
        <f t="shared" si="12"/>
        <v>-0.04001965367663307</v>
      </c>
      <c r="N34" s="56">
        <f t="shared" si="13"/>
        <v>9.833735439207397</v>
      </c>
      <c r="O34" s="1"/>
    </row>
    <row r="35" spans="1:15" s="30" customFormat="1" ht="13.5">
      <c r="A35" s="18" t="s">
        <v>27</v>
      </c>
      <c r="B35" s="50">
        <v>407178.19</v>
      </c>
      <c r="C35" s="45">
        <v>7963</v>
      </c>
      <c r="D35" s="11">
        <v>597516.77</v>
      </c>
      <c r="E35" s="4">
        <f t="shared" si="7"/>
        <v>1012657.96</v>
      </c>
      <c r="F35" s="52">
        <f t="shared" si="8"/>
        <v>0.6363325384805513</v>
      </c>
      <c r="G35" s="50">
        <v>491240.26</v>
      </c>
      <c r="H35" s="45">
        <v>19955.5</v>
      </c>
      <c r="I35" s="11">
        <v>652605.11</v>
      </c>
      <c r="J35" s="4">
        <f t="shared" si="9"/>
        <v>1163800.87</v>
      </c>
      <c r="K35" s="5">
        <f t="shared" si="10"/>
        <v>0.6586782994215855</v>
      </c>
      <c r="L35" s="54">
        <f t="shared" si="11"/>
        <v>-0.18790173455272796</v>
      </c>
      <c r="M35" s="55">
        <f t="shared" si="12"/>
        <v>-0.08441297678468984</v>
      </c>
      <c r="N35" s="56">
        <f t="shared" si="13"/>
        <v>-0.12987007820332708</v>
      </c>
      <c r="O35" s="1"/>
    </row>
    <row r="36" spans="1:15" s="30" customFormat="1" ht="14.25" thickBot="1">
      <c r="A36" s="19" t="s">
        <v>9</v>
      </c>
      <c r="B36" s="50">
        <v>0</v>
      </c>
      <c r="C36" s="45">
        <v>158.4</v>
      </c>
      <c r="D36" s="33">
        <v>0</v>
      </c>
      <c r="E36" s="4">
        <f t="shared" si="7"/>
        <v>158.4</v>
      </c>
      <c r="F36" s="52">
        <f t="shared" si="8"/>
        <v>9.953516199617818E-05</v>
      </c>
      <c r="G36" s="50">
        <v>0</v>
      </c>
      <c r="H36" s="45">
        <v>0</v>
      </c>
      <c r="I36" s="33">
        <v>0</v>
      </c>
      <c r="J36" s="4">
        <f t="shared" si="9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5" thickBot="1" thickTop="1">
      <c r="A37" s="12" t="s">
        <v>8</v>
      </c>
      <c r="B37" s="13">
        <f>SUM(B23:B36)</f>
        <v>697025.8899999999</v>
      </c>
      <c r="C37" s="13">
        <f>SUM(C23:C36)</f>
        <v>55729.45</v>
      </c>
      <c r="D37" s="13">
        <f>SUM(D23:D36)</f>
        <v>838642.0800000001</v>
      </c>
      <c r="E37" s="14">
        <f>SUM(E23:E36)</f>
        <v>1591397.42</v>
      </c>
      <c r="F37" s="53">
        <f>IF(E$37=0,"0.00%",E37/E$37)</f>
        <v>1</v>
      </c>
      <c r="G37" s="13">
        <f>SUM(G23:G36)</f>
        <v>759430.52</v>
      </c>
      <c r="H37" s="13">
        <f>SUM(H23:H36)</f>
        <v>74415</v>
      </c>
      <c r="I37" s="14">
        <f>SUM(I23:I36)</f>
        <v>933027.4299999999</v>
      </c>
      <c r="J37" s="14">
        <f>SUM(J23:J36)</f>
        <v>1766872.95</v>
      </c>
      <c r="K37" s="15">
        <f>IF(J$37=0,"0.00%",J37/J$37)</f>
        <v>1</v>
      </c>
      <c r="L37" s="57">
        <f>IF(H37=0,"0.00%",(B37+C37)/(G37+H37)-1)</f>
        <v>-0.09724844477188077</v>
      </c>
      <c r="M37" s="58">
        <f>IF(I37=0,"0.00%",D37/I37-1)</f>
        <v>-0.10116031636926248</v>
      </c>
      <c r="N37" s="53">
        <f>IF(J37=0,"0.00%",E37/J37-1)</f>
        <v>-0.09931417536275033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Mar 2018-2019</oddHeader>
    <oddFooter>&amp;LStatistics and Reference Materials/Prairie Land Border (Mar 17-18)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2016-04-25T14:57:37Z</cp:lastPrinted>
  <dcterms:created xsi:type="dcterms:W3CDTF">2006-01-31T19:56:50Z</dcterms:created>
  <dcterms:modified xsi:type="dcterms:W3CDTF">2019-07-10T14:27:43Z</dcterms:modified>
  <cp:category/>
  <cp:version/>
  <cp:contentType/>
  <cp:contentStatus/>
</cp:coreProperties>
</file>