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<sst xmlns="http://schemas.openxmlformats.org/spreadsheetml/2006/main" count="90" uniqueCount="33">
  <si>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</si>
  <si>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</si>
  <si>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</si>
  <si>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</si>
  <si>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</si>
  <si>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</si>
  <si>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</si>
  <si>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</si>
  <si>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</si>
  <si>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</si>
  <si>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</si>
  <si>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</si>
  <si>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</si>
  <si>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</si>
  <si>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</si>
  <si>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</si>
  <si>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</si>
  <si>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</si>
  <si>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</si>
  <si>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</si>
  <si>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</si>
  <si>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</si>
  <si>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</si>
  <si>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</si>
  <si>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</si>
  <si>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</si>
  <si>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</si>
  <si>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</si>
  <si>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</si>
  <si>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June 17</t>
  </si>
  <si>
    <t>Jan - June 17</t>
  </si>
  <si>
    <t>June 18</t>
  </si>
  <si>
    <t>Jan - June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</si>
</sst>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4">
      <selection activeCell="E36" sqref="E36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59">
        <v>1705.8</v>
      </c>
      <c r="C4" s="60">
        <v>2098</v>
      </c>
      <c r="D4" s="60">
        <v>1878.01</v>
      </c>
      <c r="E4" s="4">
        <f>SUM(B4:D4)</f>
        <v>5681.81</v>
      </c>
      <c r="F4" s="52">
        <f>IF(E$18=0,"0.00%",E4/E$18)</f>
        <v>0.0071051630940185935</v>
      </c>
      <c r="G4" s="59">
        <v>2194.79</v>
      </c>
      <c r="H4" s="60">
        <v>1603.05</v>
      </c>
      <c r="I4" s="60">
        <v>1508.19</v>
      </c>
      <c r="J4" s="4">
        <f aca="true" t="shared" si="0" ref="J4:J17">SUM(G4:I4)</f>
        <v>5306.030000000001</v>
      </c>
      <c r="K4" s="5">
        <f>IF(J$18=0,"0.00%",J4/J$18)</f>
        <v>0.006943830915506213</v>
      </c>
      <c r="L4" s="54">
        <f>IF((G4+H4)=0,"0.00%",(B4+C4)/(G4+H4)-1)</f>
        <v>0.0015693130832261648</v>
      </c>
      <c r="M4" s="55">
        <f>IF(I4=0,"0.00%",D4/I4-1)</f>
        <v>0.24520783190446815</v>
      </c>
      <c r="N4" s="56">
        <f>IF(J4=0,"0.00%",E4/J4-1)</f>
        <v>0.07082131084822363</v>
      </c>
      <c r="O4" s="1"/>
    </row>
    <row r="5" spans="1:15" s="30" customFormat="1" ht="15">
      <c r="A5" s="18" t="s">
        <v>21</v>
      </c>
      <c r="B5" s="50">
        <v>119422.1</v>
      </c>
      <c r="C5" s="2">
        <v>0</v>
      </c>
      <c r="D5" s="2">
        <v>92198</v>
      </c>
      <c r="E5" s="4">
        <f aca="true" t="shared" si="1" ref="E5:E17">SUM(B5:D5)</f>
        <v>211620.1</v>
      </c>
      <c r="F5" s="52">
        <f aca="true" t="shared" si="2" ref="F5:F17">IF(E$18=0,"0.00%",E5/E$18)</f>
        <v>0.26463315817891203</v>
      </c>
      <c r="G5" s="50">
        <v>106581.26</v>
      </c>
      <c r="H5" s="2">
        <v>0</v>
      </c>
      <c r="I5" s="2">
        <v>103440.88</v>
      </c>
      <c r="J5" s="4">
        <f t="shared" si="0"/>
        <v>210022.14</v>
      </c>
      <c r="K5" s="5">
        <f aca="true" t="shared" si="3" ref="K5:K17">IF(J$18=0,"0.00%",J5/J$18)</f>
        <v>0.27484922412288926</v>
      </c>
      <c r="L5" s="54">
        <f aca="true" t="shared" si="4" ref="L5:L17">IF((G5+H5)=0,"0.00%",(B5+C5)/(G5+H5)-1)</f>
        <v>0.1204793413025893</v>
      </c>
      <c r="M5" s="55">
        <f aca="true" t="shared" si="5" ref="M5:M17">IF(I5=0,"0.00%",D5/I5-1)</f>
        <v>-0.10868894386822703</v>
      </c>
      <c r="N5" s="56">
        <f aca="true" t="shared" si="6" ref="N5:N17">IF(J5=0,"0.00%",E5/J5-1)</f>
        <v>0.007608531176760636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22468.25</v>
      </c>
      <c r="E6" s="4">
        <f t="shared" si="1"/>
        <v>22468.25</v>
      </c>
      <c r="F6" s="52">
        <f t="shared" si="2"/>
        <v>0.028096782660311282</v>
      </c>
      <c r="G6" s="50">
        <v>0</v>
      </c>
      <c r="H6" s="2">
        <v>0</v>
      </c>
      <c r="I6" s="2">
        <v>24108.11</v>
      </c>
      <c r="J6" s="4">
        <f t="shared" si="0"/>
        <v>24108.11</v>
      </c>
      <c r="K6" s="5">
        <f t="shared" si="3"/>
        <v>0.03154950867831966</v>
      </c>
      <c r="L6" s="54" t="str">
        <f t="shared" si="4"/>
        <v>0.00%</v>
      </c>
      <c r="M6" s="55">
        <f t="shared" si="5"/>
        <v>-0.06802109331673034</v>
      </c>
      <c r="N6" s="56">
        <f t="shared" si="6"/>
        <v>-0.06802109331673034</v>
      </c>
      <c r="O6" s="1"/>
    </row>
    <row r="7" spans="1:15" s="30" customFormat="1" ht="15">
      <c r="A7" s="18" t="s">
        <v>15</v>
      </c>
      <c r="B7" s="50">
        <v>3656.53</v>
      </c>
      <c r="C7" s="2">
        <v>5969.7</v>
      </c>
      <c r="D7" s="2">
        <v>12379.71</v>
      </c>
      <c r="E7" s="4">
        <f t="shared" si="1"/>
        <v>22005.94</v>
      </c>
      <c r="F7" s="52">
        <f t="shared" si="2"/>
        <v>0.027518659148614174</v>
      </c>
      <c r="G7" s="50">
        <v>1596.34</v>
      </c>
      <c r="H7" s="2">
        <v>9821.95</v>
      </c>
      <c r="I7" s="2">
        <v>12393.72</v>
      </c>
      <c r="J7" s="4">
        <f t="shared" si="0"/>
        <v>23812.010000000002</v>
      </c>
      <c r="K7" s="5">
        <f t="shared" si="3"/>
        <v>0.031162012125514386</v>
      </c>
      <c r="L7" s="54">
        <f t="shared" si="4"/>
        <v>-0.1569464429437334</v>
      </c>
      <c r="M7" s="55">
        <f t="shared" si="5"/>
        <v>-0.001130411208257076</v>
      </c>
      <c r="N7" s="56">
        <f t="shared" si="6"/>
        <v>-0.0758470200541661</v>
      </c>
      <c r="O7" s="1"/>
    </row>
    <row r="8" spans="1:15" s="30" customFormat="1" ht="15">
      <c r="A8" s="18" t="s">
        <v>16</v>
      </c>
      <c r="B8" s="50">
        <v>491.44</v>
      </c>
      <c r="C8" s="2">
        <v>44.55</v>
      </c>
      <c r="D8" s="2">
        <v>441.57</v>
      </c>
      <c r="E8" s="4">
        <f t="shared" si="1"/>
        <v>977.56</v>
      </c>
      <c r="F8" s="52">
        <f t="shared" si="2"/>
        <v>0.001222449049543863</v>
      </c>
      <c r="G8" s="50">
        <v>28.89</v>
      </c>
      <c r="H8" s="2">
        <v>10</v>
      </c>
      <c r="I8" s="2">
        <v>491.11</v>
      </c>
      <c r="J8" s="4">
        <f t="shared" si="0"/>
        <v>530</v>
      </c>
      <c r="K8" s="5">
        <f t="shared" si="3"/>
        <v>0.0006935939648321424</v>
      </c>
      <c r="L8" s="54">
        <f t="shared" si="4"/>
        <v>12.782206222679353</v>
      </c>
      <c r="M8" s="55">
        <f t="shared" si="5"/>
        <v>-0.10087353138808008</v>
      </c>
      <c r="N8" s="56">
        <f t="shared" si="6"/>
        <v>0.8444528301886791</v>
      </c>
      <c r="O8" s="1"/>
    </row>
    <row r="9" spans="1:15" s="30" customFormat="1" ht="15">
      <c r="A9" s="18" t="s">
        <v>23</v>
      </c>
      <c r="B9" s="50">
        <v>198.95</v>
      </c>
      <c r="C9" s="2">
        <v>0</v>
      </c>
      <c r="D9" s="2">
        <v>394.25</v>
      </c>
      <c r="E9" s="4">
        <f t="shared" si="1"/>
        <v>593.2</v>
      </c>
      <c r="F9" s="52">
        <f t="shared" si="2"/>
        <v>0.0007418028317335197</v>
      </c>
      <c r="G9" s="50">
        <v>1093.15</v>
      </c>
      <c r="H9" s="2">
        <v>0</v>
      </c>
      <c r="I9" s="2">
        <v>323.3</v>
      </c>
      <c r="J9" s="4">
        <f t="shared" si="0"/>
        <v>1416.45</v>
      </c>
      <c r="K9" s="5">
        <f t="shared" si="3"/>
        <v>0.001853662587710355</v>
      </c>
      <c r="L9" s="54">
        <f t="shared" si="4"/>
        <v>-0.818003018798884</v>
      </c>
      <c r="M9" s="55">
        <f t="shared" si="5"/>
        <v>0.2194556139808228</v>
      </c>
      <c r="N9" s="56">
        <f t="shared" si="6"/>
        <v>-0.5812065374704367</v>
      </c>
      <c r="O9" s="1"/>
    </row>
    <row r="10" spans="1:15" s="30" customFormat="1" ht="15">
      <c r="A10" s="18" t="s">
        <v>13</v>
      </c>
      <c r="B10" s="50">
        <v>1680.07</v>
      </c>
      <c r="C10" s="2">
        <v>6810.89</v>
      </c>
      <c r="D10" s="2">
        <v>16743.13</v>
      </c>
      <c r="E10" s="4">
        <f t="shared" si="1"/>
        <v>25234.090000000004</v>
      </c>
      <c r="F10" s="52">
        <f t="shared" si="2"/>
        <v>0.03155549463624156</v>
      </c>
      <c r="G10" s="50">
        <v>2471.44</v>
      </c>
      <c r="H10" s="2">
        <v>5698.82</v>
      </c>
      <c r="I10" s="2">
        <v>16087.54</v>
      </c>
      <c r="J10" s="4">
        <f t="shared" si="0"/>
        <v>24257.800000000003</v>
      </c>
      <c r="K10" s="5">
        <f t="shared" si="3"/>
        <v>0.031745403170009706</v>
      </c>
      <c r="L10" s="54">
        <f t="shared" si="4"/>
        <v>0.03925211682369967</v>
      </c>
      <c r="M10" s="55">
        <f t="shared" si="5"/>
        <v>0.04075141382709857</v>
      </c>
      <c r="N10" s="56">
        <f t="shared" si="6"/>
        <v>0.04024643619784163</v>
      </c>
      <c r="O10" s="1"/>
    </row>
    <row r="11" spans="1:15" s="30" customFormat="1" ht="15">
      <c r="A11" s="18" t="s">
        <v>28</v>
      </c>
      <c r="B11" s="50">
        <v>511.34</v>
      </c>
      <c r="C11" s="2">
        <v>160.75</v>
      </c>
      <c r="D11" s="2">
        <v>1364.05</v>
      </c>
      <c r="E11" s="4">
        <f t="shared" si="1"/>
        <v>2036.1399999999999</v>
      </c>
      <c r="F11" s="52">
        <f t="shared" si="2"/>
        <v>0.002546214460225706</v>
      </c>
      <c r="G11" s="50">
        <v>747.04</v>
      </c>
      <c r="H11" s="2">
        <v>481.78</v>
      </c>
      <c r="I11" s="2">
        <v>1276.3</v>
      </c>
      <c r="J11" s="4">
        <f t="shared" si="0"/>
        <v>2505.12</v>
      </c>
      <c r="K11" s="5">
        <f t="shared" si="3"/>
        <v>0.003278370024868484</v>
      </c>
      <c r="L11" s="54">
        <f t="shared" si="4"/>
        <v>-0.45306065981999</v>
      </c>
      <c r="M11" s="55">
        <f t="shared" si="5"/>
        <v>0.0687534278774582</v>
      </c>
      <c r="N11" s="56">
        <f t="shared" si="6"/>
        <v>-0.18720859679376634</v>
      </c>
      <c r="O11" s="1"/>
    </row>
    <row r="12" spans="1:15" s="30" customFormat="1" ht="15">
      <c r="A12" s="18" t="s">
        <v>24</v>
      </c>
      <c r="B12" s="50">
        <v>975.9</v>
      </c>
      <c r="C12" s="2">
        <v>1712.15</v>
      </c>
      <c r="D12" s="2">
        <v>2797.03</v>
      </c>
      <c r="E12" s="4">
        <f t="shared" si="1"/>
        <v>5485.08</v>
      </c>
      <c r="F12" s="52">
        <f t="shared" si="2"/>
        <v>0.006859150162314386</v>
      </c>
      <c r="G12" s="50">
        <v>1329.36</v>
      </c>
      <c r="H12" s="2">
        <v>1840.85</v>
      </c>
      <c r="I12" s="2">
        <v>2902.92</v>
      </c>
      <c r="J12" s="4">
        <f t="shared" si="0"/>
        <v>6073.13</v>
      </c>
      <c r="K12" s="5">
        <f t="shared" si="3"/>
        <v>0.007947710029511376</v>
      </c>
      <c r="L12" s="54">
        <f t="shared" si="4"/>
        <v>-0.15209087095176654</v>
      </c>
      <c r="M12" s="55">
        <f t="shared" si="5"/>
        <v>-0.036477064473013354</v>
      </c>
      <c r="N12" s="56">
        <f t="shared" si="6"/>
        <v>-0.09682815944990475</v>
      </c>
      <c r="O12" s="1"/>
    </row>
    <row r="13" spans="1:15" s="30" customFormat="1" ht="15">
      <c r="A13" s="18" t="s">
        <v>25</v>
      </c>
      <c r="B13" s="50">
        <v>391.44</v>
      </c>
      <c r="C13" s="2">
        <v>397.23</v>
      </c>
      <c r="D13" s="2">
        <v>711.05</v>
      </c>
      <c r="E13" s="4">
        <f t="shared" si="1"/>
        <v>1499.72</v>
      </c>
      <c r="F13" s="52">
        <f t="shared" si="2"/>
        <v>0.0018754156149821209</v>
      </c>
      <c r="G13" s="50">
        <v>1022.6</v>
      </c>
      <c r="H13" s="2">
        <v>266.7</v>
      </c>
      <c r="I13" s="2">
        <v>797.15</v>
      </c>
      <c r="J13" s="4">
        <f t="shared" si="0"/>
        <v>2086.45</v>
      </c>
      <c r="K13" s="5">
        <f t="shared" si="3"/>
        <v>0.0027304700526868367</v>
      </c>
      <c r="L13" s="54">
        <f t="shared" si="4"/>
        <v>-0.38829597455983855</v>
      </c>
      <c r="M13" s="55">
        <f t="shared" si="5"/>
        <v>-0.10800978485855861</v>
      </c>
      <c r="N13" s="56">
        <f t="shared" si="6"/>
        <v>-0.2812097102734309</v>
      </c>
      <c r="O13" s="1"/>
    </row>
    <row r="14" spans="1:15" s="30" customFormat="1" ht="15">
      <c r="A14" s="18" t="s">
        <v>26</v>
      </c>
      <c r="B14" s="50">
        <v>18928.84</v>
      </c>
      <c r="C14" s="2">
        <v>15492.59</v>
      </c>
      <c r="D14" s="2">
        <v>1912.15</v>
      </c>
      <c r="E14" s="4">
        <f t="shared" si="1"/>
        <v>36333.58</v>
      </c>
      <c r="F14" s="52">
        <f t="shared" si="2"/>
        <v>0.04543552348451851</v>
      </c>
      <c r="G14" s="50">
        <v>24552.65</v>
      </c>
      <c r="H14" s="2">
        <v>16396.97</v>
      </c>
      <c r="I14" s="2">
        <v>1774.41</v>
      </c>
      <c r="J14" s="4">
        <f t="shared" si="0"/>
        <v>42724.030000000006</v>
      </c>
      <c r="K14" s="5">
        <f t="shared" si="3"/>
        <v>0.055911564832655476</v>
      </c>
      <c r="L14" s="54">
        <f t="shared" si="4"/>
        <v>-0.1594200385742286</v>
      </c>
      <c r="M14" s="55">
        <f t="shared" si="5"/>
        <v>0.07762580237938255</v>
      </c>
      <c r="N14" s="56">
        <f t="shared" si="6"/>
        <v>-0.1495750751977284</v>
      </c>
      <c r="O14" s="1"/>
    </row>
    <row r="15" spans="1:15" s="30" customFormat="1" ht="15">
      <c r="A15" s="18" t="s">
        <v>14</v>
      </c>
      <c r="B15" s="50">
        <v>1429.74</v>
      </c>
      <c r="C15" s="2">
        <v>1868.66</v>
      </c>
      <c r="D15" s="2">
        <v>3692.01</v>
      </c>
      <c r="E15" s="4">
        <f t="shared" si="1"/>
        <v>6990.41</v>
      </c>
      <c r="F15" s="52">
        <f t="shared" si="2"/>
        <v>0.008741581141231141</v>
      </c>
      <c r="G15" s="50">
        <v>1514.01</v>
      </c>
      <c r="H15" s="2">
        <v>3108.95</v>
      </c>
      <c r="I15" s="2">
        <v>5218.42</v>
      </c>
      <c r="J15" s="4">
        <f t="shared" si="0"/>
        <v>9841.380000000001</v>
      </c>
      <c r="K15" s="5">
        <f t="shared" si="3"/>
        <v>0.012879097686075001</v>
      </c>
      <c r="L15" s="54">
        <f t="shared" si="4"/>
        <v>-0.28651772890096383</v>
      </c>
      <c r="M15" s="55">
        <f t="shared" si="5"/>
        <v>-0.292504244579777</v>
      </c>
      <c r="N15" s="56">
        <f t="shared" si="6"/>
        <v>-0.28969209602718327</v>
      </c>
      <c r="O15" s="1"/>
    </row>
    <row r="16" spans="1:15" s="30" customFormat="1" ht="15">
      <c r="A16" s="18" t="s">
        <v>27</v>
      </c>
      <c r="B16" s="50">
        <v>196462.3</v>
      </c>
      <c r="C16" s="2">
        <v>6106.5</v>
      </c>
      <c r="D16" s="2">
        <v>256178.73</v>
      </c>
      <c r="E16" s="4">
        <f t="shared" si="1"/>
        <v>458747.53</v>
      </c>
      <c r="F16" s="52">
        <f t="shared" si="2"/>
        <v>0.573668605537353</v>
      </c>
      <c r="G16" s="50">
        <v>166432.74</v>
      </c>
      <c r="H16" s="2">
        <v>4698</v>
      </c>
      <c r="I16" s="2">
        <v>240322.44</v>
      </c>
      <c r="J16" s="4">
        <f t="shared" si="0"/>
        <v>411453.18</v>
      </c>
      <c r="K16" s="5">
        <f t="shared" si="3"/>
        <v>0.5384555518094211</v>
      </c>
      <c r="L16" s="54">
        <f t="shared" si="4"/>
        <v>0.18370784816333985</v>
      </c>
      <c r="M16" s="55">
        <f t="shared" si="5"/>
        <v>0.06597923190193988</v>
      </c>
      <c r="N16" s="56">
        <f t="shared" si="6"/>
        <v>0.11494467001081388</v>
      </c>
      <c r="O16" s="1"/>
    </row>
    <row r="17" spans="1:15" s="30" customFormat="1" ht="15.7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1"/>
        <v>0</v>
      </c>
      <c r="F17" s="52">
        <f t="shared" si="2"/>
        <v>0</v>
      </c>
      <c r="G17" s="51">
        <v>0</v>
      </c>
      <c r="H17" s="33">
        <v>0</v>
      </c>
      <c r="I17" s="2">
        <v>0</v>
      </c>
      <c r="J17" s="4">
        <f t="shared" si="0"/>
        <v>0</v>
      </c>
      <c r="K17" s="5">
        <f t="shared" si="3"/>
        <v>0</v>
      </c>
      <c r="L17" s="54" t="str">
        <f t="shared" si="4"/>
        <v>0.00%</v>
      </c>
      <c r="M17" s="55" t="str">
        <f t="shared" si="5"/>
        <v>0.00%</v>
      </c>
      <c r="N17" s="56" t="str">
        <f t="shared" si="6"/>
        <v>0.00%</v>
      </c>
      <c r="O17" s="1"/>
    </row>
    <row r="18" spans="1:251" s="30" customFormat="1" ht="16.5" thickBot="1" thickTop="1">
      <c r="A18" s="12" t="s">
        <v>8</v>
      </c>
      <c r="B18" s="13">
        <f>SUM(B4:B17)</f>
        <v>345854.44999999995</v>
      </c>
      <c r="C18" s="13">
        <f>SUM(C4:C17)</f>
        <v>40661.020000000004</v>
      </c>
      <c r="D18" s="13">
        <f>SUM(D4:D17)</f>
        <v>413157.94</v>
      </c>
      <c r="E18" s="14">
        <f>SUM(E4:E17)</f>
        <v>799673.4100000001</v>
      </c>
      <c r="F18" s="53">
        <f>IF(E$18=0,"0.00%",E18/E$18)</f>
        <v>1</v>
      </c>
      <c r="G18" s="13">
        <f>SUM(G4:G17)</f>
        <v>309564.27</v>
      </c>
      <c r="H18" s="13">
        <f>SUM(H4:H17)</f>
        <v>43927.06999999999</v>
      </c>
      <c r="I18" s="14">
        <f>SUM(I4:I17)</f>
        <v>410644.49</v>
      </c>
      <c r="J18" s="14">
        <f>SUM(J4:J17)</f>
        <v>764135.8300000001</v>
      </c>
      <c r="K18" s="15">
        <f>IF(J$18=0,"0.00%",J18/J$18)</f>
        <v>1</v>
      </c>
      <c r="L18" s="57">
        <f>IF(H18=0,"0.00%",(B18+C18)/(G18+H18)-1)</f>
        <v>0.09342274127564187</v>
      </c>
      <c r="M18" s="58">
        <f>IF(I18=0,"0.00%",D18/I18-1)</f>
        <v>0.006120744491177721</v>
      </c>
      <c r="N18" s="53">
        <f>IF(J18=0,"0.00%",E18/J18-1)</f>
        <v>0.04650688870328201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8176.81</v>
      </c>
      <c r="C23" s="44">
        <v>6097.9</v>
      </c>
      <c r="D23" s="4">
        <v>9620.59</v>
      </c>
      <c r="E23" s="4">
        <f>SUM(B23:D23)</f>
        <v>23895.3</v>
      </c>
      <c r="F23" s="52">
        <f>IF(E$37=0,"0.00%",E23/E$37)</f>
        <v>0.006093067270917278</v>
      </c>
      <c r="G23" s="49">
        <v>7863.59</v>
      </c>
      <c r="H23" s="44">
        <v>7682.26</v>
      </c>
      <c r="I23" s="4">
        <v>8973.26</v>
      </c>
      <c r="J23" s="4">
        <f aca="true" t="shared" si="7" ref="J23:J36">SUM(G23:I23)</f>
        <v>24519.11</v>
      </c>
      <c r="K23" s="5">
        <f>IF(J$37=0,"0.00%",J23/J$37)</f>
        <v>0.006494794532551321</v>
      </c>
      <c r="L23" s="54">
        <f>IF((G23+H23)=0,"0.00",(B23+C23)/(G23+H23)-1)</f>
        <v>-0.08176715972429949</v>
      </c>
      <c r="M23" s="55">
        <f>IF(I23=0,"0.00%",D23/I23-1)</f>
        <v>0.07213989118781794</v>
      </c>
      <c r="N23" s="56">
        <f>IF(J23=0,"0.00%",E23/J23-1)</f>
        <v>-0.025441788058375714</v>
      </c>
      <c r="O23" s="1"/>
    </row>
    <row r="24" spans="1:15" s="30" customFormat="1" ht="15">
      <c r="A24" s="18" t="s">
        <v>21</v>
      </c>
      <c r="B24" s="50">
        <v>495883.65</v>
      </c>
      <c r="C24" s="45">
        <v>0</v>
      </c>
      <c r="D24" s="2">
        <v>443613.55</v>
      </c>
      <c r="E24" s="4">
        <f aca="true" t="shared" si="8" ref="E24:E36">SUM(B24:D24)</f>
        <v>939497.2</v>
      </c>
      <c r="F24" s="52">
        <f aca="true" t="shared" si="9" ref="F24:F36">IF(E$37=0,"0.00%",E24/E$37)</f>
        <v>0.23956257675938047</v>
      </c>
      <c r="G24" s="50">
        <v>466549.57</v>
      </c>
      <c r="H24" s="45">
        <v>0</v>
      </c>
      <c r="I24" s="2">
        <v>432050.01</v>
      </c>
      <c r="J24" s="4">
        <f t="shared" si="7"/>
        <v>898599.5800000001</v>
      </c>
      <c r="K24" s="5">
        <f aca="true" t="shared" si="10" ref="K24:K36">IF(J$37=0,"0.00%",J24/J$37)</f>
        <v>0.23802738513497892</v>
      </c>
      <c r="L24" s="54">
        <f aca="true" t="shared" si="11" ref="L24:L36">IF((G24+H24)=0,"0.00",(B24+C24)/(G24+H24)-1)</f>
        <v>0.0628745194213769</v>
      </c>
      <c r="M24" s="55">
        <f aca="true" t="shared" si="12" ref="M24:M36">IF(I24=0,"0.00%",D24/I24-1)</f>
        <v>0.026764355357843828</v>
      </c>
      <c r="N24" s="56">
        <f aca="true" t="shared" si="13" ref="N24:N36">IF(J24=0,"0.00%",E24/J24-1)</f>
        <v>0.04551261864600464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73636.3</v>
      </c>
      <c r="E25" s="4">
        <f t="shared" si="8"/>
        <v>73636.3</v>
      </c>
      <c r="F25" s="52">
        <f t="shared" si="9"/>
        <v>0.018776534694330934</v>
      </c>
      <c r="G25" s="50">
        <v>0</v>
      </c>
      <c r="H25" s="45">
        <v>0</v>
      </c>
      <c r="I25" s="2">
        <v>87434.19</v>
      </c>
      <c r="J25" s="4">
        <f t="shared" si="7"/>
        <v>87434.19</v>
      </c>
      <c r="K25" s="5">
        <f t="shared" si="10"/>
        <v>0.02316018400219475</v>
      </c>
      <c r="L25" s="54" t="str">
        <f t="shared" si="11"/>
        <v>0.00</v>
      </c>
      <c r="M25" s="55">
        <f t="shared" si="12"/>
        <v>-0.15780886172788933</v>
      </c>
      <c r="N25" s="56">
        <f t="shared" si="13"/>
        <v>-0.15780886172788933</v>
      </c>
      <c r="O25" s="1"/>
    </row>
    <row r="26" spans="1:15" s="30" customFormat="1" ht="15">
      <c r="A26" s="18" t="s">
        <v>15</v>
      </c>
      <c r="B26" s="50">
        <v>9008.66</v>
      </c>
      <c r="C26" s="45">
        <v>18621.45</v>
      </c>
      <c r="D26" s="2">
        <v>31826.66</v>
      </c>
      <c r="E26" s="4">
        <f t="shared" si="8"/>
        <v>59456.770000000004</v>
      </c>
      <c r="F26" s="52">
        <f t="shared" si="9"/>
        <v>0.015160893536446762</v>
      </c>
      <c r="G26" s="50">
        <v>4959.81</v>
      </c>
      <c r="H26" s="45">
        <v>22939.62</v>
      </c>
      <c r="I26" s="2">
        <v>33953.76</v>
      </c>
      <c r="J26" s="4">
        <f t="shared" si="7"/>
        <v>61853.19</v>
      </c>
      <c r="K26" s="5">
        <f t="shared" si="10"/>
        <v>0.016384108568086607</v>
      </c>
      <c r="L26" s="54">
        <f t="shared" si="11"/>
        <v>-0.009653243811791112</v>
      </c>
      <c r="M26" s="55">
        <f t="shared" si="12"/>
        <v>-0.06264696457770813</v>
      </c>
      <c r="N26" s="56">
        <f t="shared" si="13"/>
        <v>-0.03874367676105306</v>
      </c>
      <c r="O26" s="1"/>
    </row>
    <row r="27" spans="1:15" s="30" customFormat="1" ht="15">
      <c r="A27" s="18" t="s">
        <v>16</v>
      </c>
      <c r="B27" s="50">
        <v>687.65</v>
      </c>
      <c r="C27" s="45">
        <v>115.48</v>
      </c>
      <c r="D27" s="2">
        <v>2135.77</v>
      </c>
      <c r="E27" s="4">
        <f t="shared" si="8"/>
        <v>2938.9</v>
      </c>
      <c r="F27" s="52">
        <f t="shared" si="9"/>
        <v>0.0007493906919979574</v>
      </c>
      <c r="G27" s="50">
        <v>221.43</v>
      </c>
      <c r="H27" s="45">
        <v>24</v>
      </c>
      <c r="I27" s="2">
        <v>2692.46</v>
      </c>
      <c r="J27" s="4">
        <f t="shared" si="7"/>
        <v>2937.89</v>
      </c>
      <c r="K27" s="5">
        <f t="shared" si="10"/>
        <v>0.000778208993280637</v>
      </c>
      <c r="L27" s="54">
        <f t="shared" si="11"/>
        <v>2.2723383449456054</v>
      </c>
      <c r="M27" s="55">
        <f t="shared" si="12"/>
        <v>-0.20675887478365507</v>
      </c>
      <c r="N27" s="56">
        <f t="shared" si="13"/>
        <v>0.0003437841444029477</v>
      </c>
      <c r="O27" s="1"/>
    </row>
    <row r="28" spans="1:15" s="30" customFormat="1" ht="15">
      <c r="A28" s="18" t="s">
        <v>23</v>
      </c>
      <c r="B28" s="50">
        <v>955.4</v>
      </c>
      <c r="C28" s="45">
        <v>0</v>
      </c>
      <c r="D28" s="2">
        <v>1402.15</v>
      </c>
      <c r="E28" s="4">
        <f t="shared" si="8"/>
        <v>2357.55</v>
      </c>
      <c r="F28" s="52">
        <f t="shared" si="9"/>
        <v>0.0006011521405695275</v>
      </c>
      <c r="G28" s="50">
        <v>3420.95</v>
      </c>
      <c r="H28" s="45">
        <v>437.5</v>
      </c>
      <c r="I28" s="2">
        <v>1617.6</v>
      </c>
      <c r="J28" s="4">
        <f t="shared" si="7"/>
        <v>5476.049999999999</v>
      </c>
      <c r="K28" s="5">
        <f t="shared" si="10"/>
        <v>0.001450534689064067</v>
      </c>
      <c r="L28" s="54">
        <f t="shared" si="11"/>
        <v>-0.7523876167891251</v>
      </c>
      <c r="M28" s="55">
        <f t="shared" si="12"/>
        <v>-0.13319114737883275</v>
      </c>
      <c r="N28" s="56">
        <f t="shared" si="13"/>
        <v>-0.5694798257868353</v>
      </c>
      <c r="O28" s="1"/>
    </row>
    <row r="29" spans="1:15" s="30" customFormat="1" ht="15">
      <c r="A29" s="18" t="s">
        <v>13</v>
      </c>
      <c r="B29" s="50">
        <v>5433.83</v>
      </c>
      <c r="C29" s="45">
        <v>28857.16</v>
      </c>
      <c r="D29" s="2">
        <v>58447.81</v>
      </c>
      <c r="E29" s="4">
        <f t="shared" si="8"/>
        <v>92738.79999999999</v>
      </c>
      <c r="F29" s="52">
        <f t="shared" si="9"/>
        <v>0.023647484945748462</v>
      </c>
      <c r="G29" s="50">
        <v>11931</v>
      </c>
      <c r="H29" s="45">
        <v>22741.36</v>
      </c>
      <c r="I29" s="2">
        <v>52551.8</v>
      </c>
      <c r="J29" s="4">
        <f t="shared" si="7"/>
        <v>87224.16</v>
      </c>
      <c r="K29" s="5">
        <f t="shared" si="10"/>
        <v>0.02310454977665917</v>
      </c>
      <c r="L29" s="54">
        <f t="shared" si="11"/>
        <v>-0.010999251276809563</v>
      </c>
      <c r="M29" s="55">
        <f t="shared" si="12"/>
        <v>0.11219425405028938</v>
      </c>
      <c r="N29" s="56">
        <f t="shared" si="13"/>
        <v>0.06322376735986901</v>
      </c>
      <c r="O29" s="1"/>
    </row>
    <row r="30" spans="1:15" s="30" customFormat="1" ht="15">
      <c r="A30" s="18" t="s">
        <v>28</v>
      </c>
      <c r="B30" s="50">
        <v>1423.66</v>
      </c>
      <c r="C30" s="45">
        <v>346.62</v>
      </c>
      <c r="D30" s="2">
        <v>3464.55</v>
      </c>
      <c r="E30" s="4">
        <f t="shared" si="8"/>
        <v>5234.83</v>
      </c>
      <c r="F30" s="52">
        <f t="shared" si="9"/>
        <v>0.001334830336585684</v>
      </c>
      <c r="G30" s="50">
        <v>1928.13</v>
      </c>
      <c r="H30" s="45">
        <v>989.42</v>
      </c>
      <c r="I30" s="2">
        <v>4127.91</v>
      </c>
      <c r="J30" s="4">
        <f t="shared" si="7"/>
        <v>7045.46</v>
      </c>
      <c r="K30" s="5">
        <f t="shared" si="10"/>
        <v>0.0018662510624288169</v>
      </c>
      <c r="L30" s="54">
        <f t="shared" si="11"/>
        <v>-0.3932306215831777</v>
      </c>
      <c r="M30" s="55">
        <f t="shared" si="12"/>
        <v>-0.16070117807801032</v>
      </c>
      <c r="N30" s="56">
        <f t="shared" si="13"/>
        <v>-0.25699244619939654</v>
      </c>
      <c r="O30" s="1"/>
    </row>
    <row r="31" spans="1:15" s="30" customFormat="1" ht="15">
      <c r="A31" s="18" t="s">
        <v>24</v>
      </c>
      <c r="B31" s="50">
        <v>6317.52</v>
      </c>
      <c r="C31" s="45">
        <v>6161.9</v>
      </c>
      <c r="D31" s="2">
        <v>13928.28</v>
      </c>
      <c r="E31" s="4">
        <f t="shared" si="8"/>
        <v>26407.7</v>
      </c>
      <c r="F31" s="52">
        <f t="shared" si="9"/>
        <v>0.006733704643599462</v>
      </c>
      <c r="G31" s="50">
        <v>5054.73</v>
      </c>
      <c r="H31" s="45">
        <v>7858.85</v>
      </c>
      <c r="I31" s="2">
        <v>10954.78</v>
      </c>
      <c r="J31" s="4">
        <f t="shared" si="7"/>
        <v>23868.36</v>
      </c>
      <c r="K31" s="5">
        <f t="shared" si="10"/>
        <v>0.0063224192896465916</v>
      </c>
      <c r="L31" s="54">
        <f t="shared" si="11"/>
        <v>-0.03362042129293352</v>
      </c>
      <c r="M31" s="55">
        <f t="shared" si="12"/>
        <v>0.2714340224084828</v>
      </c>
      <c r="N31" s="56">
        <f t="shared" si="13"/>
        <v>0.10638937907757384</v>
      </c>
      <c r="O31" s="1"/>
    </row>
    <row r="32" spans="1:15" s="30" customFormat="1" ht="15">
      <c r="A32" s="18" t="s">
        <v>25</v>
      </c>
      <c r="B32" s="50">
        <v>1258.8</v>
      </c>
      <c r="C32" s="45">
        <v>1325.95</v>
      </c>
      <c r="D32" s="2">
        <v>2322.75</v>
      </c>
      <c r="E32" s="4">
        <f t="shared" si="8"/>
        <v>4907.5</v>
      </c>
      <c r="F32" s="52">
        <f t="shared" si="9"/>
        <v>0.0012513643951750572</v>
      </c>
      <c r="G32" s="50">
        <v>4180.01</v>
      </c>
      <c r="H32" s="45">
        <v>1532.38</v>
      </c>
      <c r="I32" s="2">
        <v>2936.65</v>
      </c>
      <c r="J32" s="4">
        <f t="shared" si="7"/>
        <v>8649.04</v>
      </c>
      <c r="K32" s="5">
        <f t="shared" si="10"/>
        <v>0.002291018626035679</v>
      </c>
      <c r="L32" s="54">
        <f t="shared" si="11"/>
        <v>-0.5475186393085907</v>
      </c>
      <c r="M32" s="55">
        <f t="shared" si="12"/>
        <v>-0.2090477244479254</v>
      </c>
      <c r="N32" s="56">
        <f t="shared" si="13"/>
        <v>-0.43259598753156425</v>
      </c>
      <c r="O32" s="1"/>
    </row>
    <row r="33" spans="1:15" s="30" customFormat="1" ht="15">
      <c r="A33" s="18" t="s">
        <v>26</v>
      </c>
      <c r="B33" s="50">
        <v>99951.48</v>
      </c>
      <c r="C33" s="45">
        <v>72100.98</v>
      </c>
      <c r="D33" s="2">
        <v>11703.93</v>
      </c>
      <c r="E33" s="4">
        <f t="shared" si="8"/>
        <v>183756.38999999998</v>
      </c>
      <c r="F33" s="52">
        <f t="shared" si="9"/>
        <v>0.04685607821332693</v>
      </c>
      <c r="G33" s="50">
        <v>108601.25</v>
      </c>
      <c r="H33" s="45">
        <v>70170.15</v>
      </c>
      <c r="I33" s="2">
        <v>13337.47</v>
      </c>
      <c r="J33" s="4">
        <f t="shared" si="7"/>
        <v>192108.87</v>
      </c>
      <c r="K33" s="5">
        <f t="shared" si="10"/>
        <v>0.05088715041168347</v>
      </c>
      <c r="L33" s="54">
        <f t="shared" si="11"/>
        <v>-0.03758397596036056</v>
      </c>
      <c r="M33" s="55">
        <f t="shared" si="12"/>
        <v>-0.12247750135520452</v>
      </c>
      <c r="N33" s="56">
        <f t="shared" si="13"/>
        <v>-0.0434778467022372</v>
      </c>
      <c r="O33" s="1"/>
    </row>
    <row r="34" spans="1:15" s="30" customFormat="1" ht="15">
      <c r="A34" s="18" t="s">
        <v>14</v>
      </c>
      <c r="B34" s="50">
        <v>4076.12</v>
      </c>
      <c r="C34" s="45">
        <v>5166.38</v>
      </c>
      <c r="D34" s="2">
        <v>10618.51</v>
      </c>
      <c r="E34" s="4">
        <f t="shared" si="8"/>
        <v>19861.010000000002</v>
      </c>
      <c r="F34" s="52">
        <f t="shared" si="9"/>
        <v>0.005064362866269132</v>
      </c>
      <c r="G34" s="50">
        <v>5798.02</v>
      </c>
      <c r="H34" s="45">
        <v>6620.87</v>
      </c>
      <c r="I34" s="2">
        <v>12904.91</v>
      </c>
      <c r="J34" s="4">
        <f t="shared" si="7"/>
        <v>25323.8</v>
      </c>
      <c r="K34" s="5">
        <f t="shared" si="10"/>
        <v>0.006707946486777991</v>
      </c>
      <c r="L34" s="54">
        <f t="shared" si="11"/>
        <v>-0.2557708458646465</v>
      </c>
      <c r="M34" s="55">
        <f t="shared" si="12"/>
        <v>-0.17717287451055452</v>
      </c>
      <c r="N34" s="56">
        <f t="shared" si="13"/>
        <v>-0.21571762531689542</v>
      </c>
      <c r="O34" s="1"/>
    </row>
    <row r="35" spans="1:15" s="30" customFormat="1" ht="15">
      <c r="A35" s="18" t="s">
        <v>27</v>
      </c>
      <c r="B35" s="50">
        <v>1049359.57</v>
      </c>
      <c r="C35" s="45">
        <v>35580.5</v>
      </c>
      <c r="D35" s="11">
        <v>1402091.06</v>
      </c>
      <c r="E35" s="4">
        <f t="shared" si="8"/>
        <v>2487031.13</v>
      </c>
      <c r="F35" s="52">
        <f t="shared" si="9"/>
        <v>0.6341685595056523</v>
      </c>
      <c r="G35" s="50">
        <v>943447.6</v>
      </c>
      <c r="H35" s="45">
        <v>21593.2</v>
      </c>
      <c r="I35" s="11">
        <v>1385113.6</v>
      </c>
      <c r="J35" s="4">
        <f t="shared" si="7"/>
        <v>2350154.4</v>
      </c>
      <c r="K35" s="5">
        <f t="shared" si="10"/>
        <v>0.6225254484266121</v>
      </c>
      <c r="L35" s="54">
        <f t="shared" si="11"/>
        <v>0.12424269523112397</v>
      </c>
      <c r="M35" s="55">
        <f t="shared" si="12"/>
        <v>0.01225708851606111</v>
      </c>
      <c r="N35" s="56">
        <f t="shared" si="13"/>
        <v>0.05824159042486743</v>
      </c>
      <c r="O35" s="1"/>
    </row>
    <row r="36" spans="1:15" s="30" customFormat="1" ht="15.75" thickBot="1">
      <c r="A36" s="19" t="s">
        <v>9</v>
      </c>
      <c r="B36" s="50">
        <v>0</v>
      </c>
      <c r="C36" s="45">
        <v>0</v>
      </c>
      <c r="D36" s="33">
        <v>0</v>
      </c>
      <c r="E36" s="4">
        <f t="shared" si="8"/>
        <v>0</v>
      </c>
      <c r="F36" s="52">
        <f t="shared" si="9"/>
        <v>0</v>
      </c>
      <c r="G36" s="50">
        <v>0</v>
      </c>
      <c r="H36" s="45">
        <v>0</v>
      </c>
      <c r="I36" s="33">
        <v>0</v>
      </c>
      <c r="J36" s="4">
        <f t="shared" si="7"/>
        <v>0</v>
      </c>
      <c r="K36" s="5">
        <f t="shared" si="10"/>
        <v>0</v>
      </c>
      <c r="L36" s="54" t="str">
        <f t="shared" si="11"/>
        <v>0.00</v>
      </c>
      <c r="M36" s="55" t="str">
        <f t="shared" si="12"/>
        <v>0.00%</v>
      </c>
      <c r="N36" s="56" t="str">
        <f t="shared" si="13"/>
        <v>0.00%</v>
      </c>
      <c r="O36" s="1"/>
    </row>
    <row r="37" spans="1:15" s="30" customFormat="1" ht="16.5" thickBot="1" thickTop="1">
      <c r="A37" s="12" t="s">
        <v>8</v>
      </c>
      <c r="B37" s="13">
        <f>SUM(B23:B36)</f>
        <v>1682533.1500000001</v>
      </c>
      <c r="C37" s="13">
        <f>SUM(C23:C36)</f>
        <v>174374.32</v>
      </c>
      <c r="D37" s="13">
        <f>SUM(D23:D36)</f>
        <v>2064811.9100000001</v>
      </c>
      <c r="E37" s="14">
        <f>SUM(E23:E36)</f>
        <v>3921719.38</v>
      </c>
      <c r="F37" s="53">
        <f>IF(E$37=0,"0.00%",E37/E$37)</f>
        <v>1</v>
      </c>
      <c r="G37" s="13">
        <f>SUM(G23:G36)</f>
        <v>1563956.0899999999</v>
      </c>
      <c r="H37" s="13">
        <f>SUM(H23:H36)</f>
        <v>162589.61</v>
      </c>
      <c r="I37" s="14">
        <f>SUM(I23:I36)</f>
        <v>2048648.4000000001</v>
      </c>
      <c r="J37" s="14">
        <f>SUM(J23:J36)</f>
        <v>3775194.0999999996</v>
      </c>
      <c r="K37" s="15">
        <f>IF(J$37=0,"0.00%",J37/J$37)</f>
        <v>1</v>
      </c>
      <c r="L37" s="57">
        <f>IF(H37=0,"0.00%",(B37+C37)/(G37+H37)-1)</f>
        <v>0.07550438427433481</v>
      </c>
      <c r="M37" s="58">
        <f>IF(I37=0,"0.00%",D37/I37-1)</f>
        <v>0.007889840931220693</v>
      </c>
      <c r="N37" s="53">
        <f>IF(J37=0,"0.00%",E37/J37-1)</f>
        <v>0.03881264807020135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67" r:id="rId1"/>
  <headerFooter alignWithMargins="0">
    <oddHeader>&amp;C&amp;"Arial,Bold"&amp;14Prairie Land Border Sales Jan - June 17-18</oddHeader>
    <oddFooter>&amp;LStatistics and Reference Materials/Prairie Land Border (June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2018-09-19T17:12:07Z</cp:lastPrinted>
  <dcterms:created xsi:type="dcterms:W3CDTF">2006-01-31T19:56:50Z</dcterms:created>
  <dcterms:modified xsi:type="dcterms:W3CDTF">2018-09-19T17:13:42Z</dcterms:modified>
  <cp:category/>
  <cp:version/>
  <cp:contentType/>
  <cp:contentStatus/>
</cp:coreProperties>
</file>