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2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<sst xmlns="http://schemas.openxmlformats.org/spreadsheetml/2006/main" count="90" uniqueCount="33">
  <si>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</si>
  <si>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</si>
  <si>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</si>
  <si>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</si>
  <si>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</si>
  <si>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</si>
  <si>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</si>
  <si>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</si>
  <si>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</si>
  <si>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</si>
  <si>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</si>
  <si>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</si>
  <si>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</si>
  <si>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</si>
  <si>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</si>
  <si>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</si>
  <si>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</si>
  <si>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</si>
  <si>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</si>
  <si>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</si>
  <si>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</si>
  <si>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</si>
  <si>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</si>
  <si>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</si>
  <si>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</si>
  <si>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</si>
  <si>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</si>
  <si>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</si>
  <si>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</si>
  <si>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Aug 17</t>
  </si>
  <si>
    <t>Jan - Aug 17</t>
  </si>
  <si>
    <t>Aug 18</t>
  </si>
  <si>
    <t>Jan - Aug 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</si>
</sst>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16">
      <selection activeCell="E37" sqref="E37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17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20</v>
      </c>
      <c r="B4" s="59">
        <v>3081.22</v>
      </c>
      <c r="C4" s="60">
        <v>1783.15</v>
      </c>
      <c r="D4" s="60">
        <v>2600.91</v>
      </c>
      <c r="E4" s="4">
        <f>SUM(B4:D4)</f>
        <v>7465.28</v>
      </c>
      <c r="F4" s="52">
        <f>IF(E$18=0,"0.00%",E4/E$18)</f>
        <v>0.007733581450609244</v>
      </c>
      <c r="G4" s="59">
        <v>3047.51</v>
      </c>
      <c r="H4" s="60">
        <v>1671.15</v>
      </c>
      <c r="I4" s="60">
        <v>4122.47</v>
      </c>
      <c r="J4" s="4">
        <f>SUM(G4:I4)</f>
        <v>8841.130000000001</v>
      </c>
      <c r="K4" s="5">
        <f>IF(J$18=0,"0.00%",J4/J$18)</f>
        <v>0.008671654650178768</v>
      </c>
      <c r="L4" s="54">
        <f>IF((G4+H4)=0,"0.00%",(B4+C4)/(G4+H4)-1)</f>
        <v>0.03087952935791094</v>
      </c>
      <c r="M4" s="55">
        <f>IF(I4=0,"0.00%",D4/I4-1)</f>
        <v>-0.3690894051381818</v>
      </c>
      <c r="N4" s="56">
        <f>IF(J4=0,"0.00%",E4/J4-1)</f>
        <v>-0.15561924776584002</v>
      </c>
      <c r="O4" s="1"/>
    </row>
    <row r="5" spans="1:15" s="30" customFormat="1" ht="15">
      <c r="A5" s="18" t="s">
        <v>21</v>
      </c>
      <c r="B5" s="50">
        <v>144518.34</v>
      </c>
      <c r="C5" s="2">
        <v>0</v>
      </c>
      <c r="D5" s="2">
        <v>111798.09</v>
      </c>
      <c r="E5" s="4">
        <f aca="true" t="shared" si="0" ref="E5:E17">SUM(B5:D5)</f>
        <v>256316.43</v>
      </c>
      <c r="F5" s="52">
        <f aca="true" t="shared" si="1" ref="F5:F17">IF(E$18=0,"0.00%",E5/E$18)</f>
        <v>0.26552841802777427</v>
      </c>
      <c r="G5" s="50">
        <v>137856.92</v>
      </c>
      <c r="H5" s="2">
        <v>0</v>
      </c>
      <c r="I5" s="2">
        <v>117066.38</v>
      </c>
      <c r="J5" s="4">
        <f aca="true" t="shared" si="2" ref="J5:J16">SUM(G5:I5)</f>
        <v>254923.30000000002</v>
      </c>
      <c r="K5" s="5">
        <f aca="true" t="shared" si="3" ref="K5:K17">IF(J$18=0,"0.00%",J5/J$18)</f>
        <v>0.25003668308054705</v>
      </c>
      <c r="L5" s="54">
        <f aca="true" t="shared" si="4" ref="L5:L17">IF((G5+H5)=0,"0.00%",(B5+C5)/(G5+H5)-1)</f>
        <v>0.04832125946234678</v>
      </c>
      <c r="M5" s="55">
        <f aca="true" t="shared" si="5" ref="M5:M17">IF(I5=0,"0.00%",D5/I5-1)</f>
        <v>-0.045002587420914564</v>
      </c>
      <c r="N5" s="56">
        <f aca="true" t="shared" si="6" ref="N5:N17">IF(J5=0,"0.00%",E5/J5-1)</f>
        <v>0.0054648986577530145</v>
      </c>
      <c r="O5" s="1"/>
    </row>
    <row r="6" spans="1:15" s="30" customFormat="1" ht="15">
      <c r="A6" s="18" t="s">
        <v>22</v>
      </c>
      <c r="B6" s="50">
        <v>0</v>
      </c>
      <c r="C6" s="2">
        <v>0</v>
      </c>
      <c r="D6" s="2">
        <v>28604.55</v>
      </c>
      <c r="E6" s="4">
        <f t="shared" si="0"/>
        <v>28604.55</v>
      </c>
      <c r="F6" s="52">
        <f t="shared" si="1"/>
        <v>0.029632594796581598</v>
      </c>
      <c r="G6" s="50">
        <v>0</v>
      </c>
      <c r="H6" s="2">
        <v>0</v>
      </c>
      <c r="I6" s="2">
        <v>29829.55</v>
      </c>
      <c r="J6" s="4">
        <f t="shared" si="2"/>
        <v>29829.55</v>
      </c>
      <c r="K6" s="5">
        <f t="shared" si="3"/>
        <v>0.02925774827089298</v>
      </c>
      <c r="L6" s="54" t="str">
        <f t="shared" si="4"/>
        <v>0.00%</v>
      </c>
      <c r="M6" s="55">
        <f t="shared" si="5"/>
        <v>-0.041066660408889843</v>
      </c>
      <c r="N6" s="56">
        <f t="shared" si="6"/>
        <v>-0.041066660408889843</v>
      </c>
      <c r="O6" s="1"/>
    </row>
    <row r="7" spans="1:15" s="30" customFormat="1" ht="15">
      <c r="A7" s="18" t="s">
        <v>15</v>
      </c>
      <c r="B7" s="50">
        <v>3238.71</v>
      </c>
      <c r="C7" s="2">
        <v>6595.75</v>
      </c>
      <c r="D7" s="2">
        <v>13481.9</v>
      </c>
      <c r="E7" s="4">
        <f t="shared" si="0"/>
        <v>23316.36</v>
      </c>
      <c r="F7" s="52">
        <f t="shared" si="1"/>
        <v>0.02415434775276043</v>
      </c>
      <c r="G7" s="50">
        <v>4616.94</v>
      </c>
      <c r="H7" s="2">
        <v>6241.5</v>
      </c>
      <c r="I7" s="2">
        <v>15948.74</v>
      </c>
      <c r="J7" s="4">
        <f t="shared" si="2"/>
        <v>26807.18</v>
      </c>
      <c r="K7" s="5">
        <f t="shared" si="3"/>
        <v>0.026293313988729864</v>
      </c>
      <c r="L7" s="54">
        <f t="shared" si="4"/>
        <v>-0.09430268067972924</v>
      </c>
      <c r="M7" s="55">
        <f t="shared" si="5"/>
        <v>-0.1546730337318183</v>
      </c>
      <c r="N7" s="56">
        <f t="shared" si="6"/>
        <v>-0.13021959042316278</v>
      </c>
      <c r="O7" s="1"/>
    </row>
    <row r="8" spans="1:15" s="30" customFormat="1" ht="15">
      <c r="A8" s="18" t="s">
        <v>16</v>
      </c>
      <c r="B8" s="50">
        <v>80.44</v>
      </c>
      <c r="C8" s="2">
        <v>38.49</v>
      </c>
      <c r="D8" s="2">
        <v>923</v>
      </c>
      <c r="E8" s="4">
        <f t="shared" si="0"/>
        <v>1041.93</v>
      </c>
      <c r="F8" s="52">
        <f t="shared" si="1"/>
        <v>0.0010793768647436254</v>
      </c>
      <c r="G8" s="50">
        <v>24.02</v>
      </c>
      <c r="H8" s="2">
        <v>17.55</v>
      </c>
      <c r="I8" s="2">
        <v>953.17</v>
      </c>
      <c r="J8" s="4">
        <f t="shared" si="2"/>
        <v>994.74</v>
      </c>
      <c r="K8" s="5">
        <f t="shared" si="3"/>
        <v>0.0009756718594476981</v>
      </c>
      <c r="L8" s="54">
        <f t="shared" si="4"/>
        <v>1.8609574212172242</v>
      </c>
      <c r="M8" s="55">
        <f t="shared" si="5"/>
        <v>-0.03165227608926002</v>
      </c>
      <c r="N8" s="56">
        <f t="shared" si="6"/>
        <v>0.047439531937993884</v>
      </c>
      <c r="O8" s="1"/>
    </row>
    <row r="9" spans="1:15" s="30" customFormat="1" ht="15">
      <c r="A9" s="18" t="s">
        <v>23</v>
      </c>
      <c r="B9" s="50">
        <v>174.4</v>
      </c>
      <c r="C9" s="2">
        <v>0</v>
      </c>
      <c r="D9" s="2">
        <v>398.05</v>
      </c>
      <c r="E9" s="4">
        <f t="shared" si="0"/>
        <v>572.45</v>
      </c>
      <c r="F9" s="52">
        <f t="shared" si="1"/>
        <v>0.0005930237983573641</v>
      </c>
      <c r="G9" s="50">
        <v>0</v>
      </c>
      <c r="H9" s="2">
        <v>1424.5</v>
      </c>
      <c r="I9" s="2">
        <v>287.36</v>
      </c>
      <c r="J9" s="4">
        <f t="shared" si="2"/>
        <v>1711.8600000000001</v>
      </c>
      <c r="K9" s="5">
        <f t="shared" si="3"/>
        <v>0.0016790454081610639</v>
      </c>
      <c r="L9" s="54">
        <f t="shared" si="4"/>
        <v>-0.8775710775710776</v>
      </c>
      <c r="M9" s="55">
        <f t="shared" si="5"/>
        <v>0.38519626948775043</v>
      </c>
      <c r="N9" s="56">
        <f t="shared" si="6"/>
        <v>-0.6655976540137628</v>
      </c>
      <c r="O9" s="1"/>
    </row>
    <row r="10" spans="1:15" s="30" customFormat="1" ht="15">
      <c r="A10" s="18" t="s">
        <v>13</v>
      </c>
      <c r="B10" s="50">
        <v>1979.65</v>
      </c>
      <c r="C10" s="2">
        <v>9582.05</v>
      </c>
      <c r="D10" s="2">
        <v>21958.89</v>
      </c>
      <c r="E10" s="4">
        <f t="shared" si="0"/>
        <v>33520.59</v>
      </c>
      <c r="F10" s="52">
        <f t="shared" si="1"/>
        <v>0.034725316804925965</v>
      </c>
      <c r="G10" s="50">
        <v>3757.21</v>
      </c>
      <c r="H10" s="2">
        <v>8765.23</v>
      </c>
      <c r="I10" s="2">
        <v>22928.34</v>
      </c>
      <c r="J10" s="4">
        <f t="shared" si="2"/>
        <v>35450.78</v>
      </c>
      <c r="K10" s="5">
        <f t="shared" si="3"/>
        <v>0.034771225085420576</v>
      </c>
      <c r="L10" s="54">
        <f t="shared" si="4"/>
        <v>-0.07672146961774218</v>
      </c>
      <c r="M10" s="55">
        <f t="shared" si="5"/>
        <v>-0.042281735180130786</v>
      </c>
      <c r="N10" s="56">
        <f t="shared" si="6"/>
        <v>-0.05444703896501013</v>
      </c>
      <c r="O10" s="1"/>
    </row>
    <row r="11" spans="1:15" s="30" customFormat="1" ht="15">
      <c r="A11" s="18" t="s">
        <v>28</v>
      </c>
      <c r="B11" s="50">
        <v>426.65</v>
      </c>
      <c r="C11" s="2">
        <v>61.5</v>
      </c>
      <c r="D11" s="2">
        <v>1716.1</v>
      </c>
      <c r="E11" s="4">
        <f t="shared" si="0"/>
        <v>2204.25</v>
      </c>
      <c r="F11" s="52">
        <f t="shared" si="1"/>
        <v>0.0022834705345955446</v>
      </c>
      <c r="G11" s="50">
        <v>1569.34</v>
      </c>
      <c r="H11" s="2">
        <v>18</v>
      </c>
      <c r="I11" s="2">
        <v>2216.97</v>
      </c>
      <c r="J11" s="4">
        <f t="shared" si="2"/>
        <v>3804.3099999999995</v>
      </c>
      <c r="K11" s="5">
        <f t="shared" si="3"/>
        <v>0.003731385298284448</v>
      </c>
      <c r="L11" s="54">
        <f t="shared" si="4"/>
        <v>-0.6924729421547999</v>
      </c>
      <c r="M11" s="55">
        <f t="shared" si="5"/>
        <v>-0.22592547485983117</v>
      </c>
      <c r="N11" s="56">
        <f t="shared" si="6"/>
        <v>-0.42059138188002543</v>
      </c>
      <c r="O11" s="1"/>
    </row>
    <row r="12" spans="1:15" s="30" customFormat="1" ht="15">
      <c r="A12" s="18" t="s">
        <v>24</v>
      </c>
      <c r="B12" s="50">
        <v>1886.56</v>
      </c>
      <c r="C12" s="2">
        <v>1031.3</v>
      </c>
      <c r="D12" s="2">
        <v>3076.08</v>
      </c>
      <c r="E12" s="4">
        <f t="shared" si="0"/>
        <v>5993.94</v>
      </c>
      <c r="F12" s="52">
        <f t="shared" si="1"/>
        <v>0.006209361631454516</v>
      </c>
      <c r="G12" s="50">
        <v>2122.41</v>
      </c>
      <c r="H12" s="2">
        <v>872.35</v>
      </c>
      <c r="I12" s="2">
        <v>4580.15</v>
      </c>
      <c r="J12" s="4">
        <f t="shared" si="2"/>
        <v>7574.91</v>
      </c>
      <c r="K12" s="5">
        <f t="shared" si="3"/>
        <v>0.007429706782525044</v>
      </c>
      <c r="L12" s="54">
        <f t="shared" si="4"/>
        <v>-0.025678184562368922</v>
      </c>
      <c r="M12" s="55">
        <f t="shared" si="5"/>
        <v>-0.3283888082268047</v>
      </c>
      <c r="N12" s="56">
        <f t="shared" si="6"/>
        <v>-0.2087113906303838</v>
      </c>
      <c r="O12" s="1"/>
    </row>
    <row r="13" spans="1:15" s="30" customFormat="1" ht="15">
      <c r="A13" s="18" t="s">
        <v>25</v>
      </c>
      <c r="B13" s="50">
        <v>237.23</v>
      </c>
      <c r="C13" s="2">
        <v>678.95</v>
      </c>
      <c r="D13" s="2">
        <v>672.75</v>
      </c>
      <c r="E13" s="4">
        <f t="shared" si="0"/>
        <v>1588.93</v>
      </c>
      <c r="F13" s="52">
        <f t="shared" si="1"/>
        <v>0.0016460359925302933</v>
      </c>
      <c r="G13" s="50">
        <v>1776.08</v>
      </c>
      <c r="H13" s="2">
        <v>181.95</v>
      </c>
      <c r="I13" s="2">
        <v>894.65</v>
      </c>
      <c r="J13" s="4">
        <f t="shared" si="2"/>
        <v>2852.68</v>
      </c>
      <c r="K13" s="5">
        <f t="shared" si="3"/>
        <v>0.0027979970645688915</v>
      </c>
      <c r="L13" s="54">
        <f t="shared" si="4"/>
        <v>-0.5320909281267396</v>
      </c>
      <c r="M13" s="55">
        <f t="shared" si="5"/>
        <v>-0.24802995584865584</v>
      </c>
      <c r="N13" s="56">
        <f t="shared" si="6"/>
        <v>-0.44300447298680534</v>
      </c>
      <c r="O13" s="1"/>
    </row>
    <row r="14" spans="1:15" s="30" customFormat="1" ht="15">
      <c r="A14" s="18" t="s">
        <v>26</v>
      </c>
      <c r="B14" s="50">
        <v>28394.77</v>
      </c>
      <c r="C14" s="2">
        <v>17281.27</v>
      </c>
      <c r="D14" s="2">
        <v>2495.36</v>
      </c>
      <c r="E14" s="4">
        <f t="shared" si="0"/>
        <v>48171.4</v>
      </c>
      <c r="F14" s="52">
        <f t="shared" si="1"/>
        <v>0.04990267551784772</v>
      </c>
      <c r="G14" s="50">
        <v>34139.69</v>
      </c>
      <c r="H14" s="2">
        <v>20718.09</v>
      </c>
      <c r="I14" s="2">
        <v>4421.65</v>
      </c>
      <c r="J14" s="4">
        <f t="shared" si="2"/>
        <v>59279.43</v>
      </c>
      <c r="K14" s="5">
        <f t="shared" si="3"/>
        <v>0.05814310442437185</v>
      </c>
      <c r="L14" s="54">
        <f t="shared" si="4"/>
        <v>-0.16737352477624867</v>
      </c>
      <c r="M14" s="55">
        <f t="shared" si="5"/>
        <v>-0.43564958782355</v>
      </c>
      <c r="N14" s="56">
        <f t="shared" si="6"/>
        <v>-0.1873842241735455</v>
      </c>
      <c r="O14" s="1"/>
    </row>
    <row r="15" spans="1:15" s="30" customFormat="1" ht="15">
      <c r="A15" s="18" t="s">
        <v>14</v>
      </c>
      <c r="B15" s="50">
        <v>1793.8</v>
      </c>
      <c r="C15" s="2">
        <v>2387.1</v>
      </c>
      <c r="D15" s="2">
        <v>6298.26</v>
      </c>
      <c r="E15" s="4">
        <f t="shared" si="0"/>
        <v>10479.16</v>
      </c>
      <c r="F15" s="52">
        <f t="shared" si="1"/>
        <v>0.010855780010122376</v>
      </c>
      <c r="G15" s="50">
        <v>1883.95</v>
      </c>
      <c r="H15" s="2">
        <v>2931.95</v>
      </c>
      <c r="I15" s="2">
        <v>7053.87</v>
      </c>
      <c r="J15" s="4">
        <f t="shared" si="2"/>
        <v>11869.77</v>
      </c>
      <c r="K15" s="5">
        <f t="shared" si="3"/>
        <v>0.01164223874290418</v>
      </c>
      <c r="L15" s="54">
        <f t="shared" si="4"/>
        <v>-0.13185489731929656</v>
      </c>
      <c r="M15" s="55">
        <f t="shared" si="5"/>
        <v>-0.10711992140484583</v>
      </c>
      <c r="N15" s="56">
        <f t="shared" si="6"/>
        <v>-0.11715559779170115</v>
      </c>
      <c r="O15" s="1"/>
    </row>
    <row r="16" spans="1:15" s="30" customFormat="1" ht="15">
      <c r="A16" s="18" t="s">
        <v>27</v>
      </c>
      <c r="B16" s="50">
        <v>243141.9</v>
      </c>
      <c r="C16" s="2">
        <v>8809.03</v>
      </c>
      <c r="D16" s="2">
        <v>294080.76</v>
      </c>
      <c r="E16" s="4">
        <f t="shared" si="0"/>
        <v>546031.69</v>
      </c>
      <c r="F16" s="52">
        <f t="shared" si="1"/>
        <v>0.565656016817697</v>
      </c>
      <c r="G16" s="50">
        <v>242339.69</v>
      </c>
      <c r="H16" s="2">
        <v>5855.5</v>
      </c>
      <c r="I16" s="2">
        <v>327408.77</v>
      </c>
      <c r="J16" s="4">
        <f t="shared" si="2"/>
        <v>575603.96</v>
      </c>
      <c r="K16" s="5">
        <f t="shared" si="3"/>
        <v>0.5645702253439677</v>
      </c>
      <c r="L16" s="54">
        <f t="shared" si="4"/>
        <v>0.015132203005223444</v>
      </c>
      <c r="M16" s="55">
        <f t="shared" si="5"/>
        <v>-0.10179327206171052</v>
      </c>
      <c r="N16" s="56">
        <f t="shared" si="6"/>
        <v>-0.0513760711444724</v>
      </c>
      <c r="O16" s="1"/>
    </row>
    <row r="17" spans="1:15" s="30" customFormat="1" ht="15.75" thickBot="1">
      <c r="A17" s="19" t="s">
        <v>9</v>
      </c>
      <c r="B17" s="51">
        <v>0</v>
      </c>
      <c r="C17" s="33">
        <v>0</v>
      </c>
      <c r="D17" s="2">
        <v>0</v>
      </c>
      <c r="E17" s="4">
        <f t="shared" si="0"/>
        <v>0</v>
      </c>
      <c r="F17" s="52">
        <f t="shared" si="1"/>
        <v>0</v>
      </c>
      <c r="G17" s="51">
        <v>0</v>
      </c>
      <c r="H17" s="33">
        <v>0</v>
      </c>
      <c r="I17" s="2">
        <v>0</v>
      </c>
      <c r="J17" s="4">
        <f>SUM(G17:I17)</f>
        <v>0</v>
      </c>
      <c r="K17" s="5">
        <f t="shared" si="3"/>
        <v>0</v>
      </c>
      <c r="L17" s="54" t="str">
        <f t="shared" si="4"/>
        <v>0.00%</v>
      </c>
      <c r="M17" s="55" t="str">
        <f t="shared" si="5"/>
        <v>0.00%</v>
      </c>
      <c r="N17" s="56" t="str">
        <f t="shared" si="6"/>
        <v>0.00%</v>
      </c>
      <c r="O17" s="1"/>
    </row>
    <row r="18" spans="1:251" s="30" customFormat="1" ht="16.5" thickBot="1" thickTop="1">
      <c r="A18" s="12" t="s">
        <v>8</v>
      </c>
      <c r="B18" s="13">
        <f>SUM(B4:B17)</f>
        <v>428953.6699999999</v>
      </c>
      <c r="C18" s="13">
        <f>SUM(C4:C17)</f>
        <v>48248.59</v>
      </c>
      <c r="D18" s="13">
        <f>SUM(D4:D17)</f>
        <v>488104.69999999995</v>
      </c>
      <c r="E18" s="14">
        <f>SUM(E4:E17)</f>
        <v>965306.96</v>
      </c>
      <c r="F18" s="53">
        <f>IF(E$18=0,"0.00%",E18/E$18)</f>
        <v>1</v>
      </c>
      <c r="G18" s="13">
        <f>SUM(G4:G17)</f>
        <v>433133.76</v>
      </c>
      <c r="H18" s="13">
        <f>SUM(H4:H17)</f>
        <v>48697.77</v>
      </c>
      <c r="I18" s="14">
        <f>SUM(I4:I17)</f>
        <v>537712.07</v>
      </c>
      <c r="J18" s="14">
        <f>SUM(J4:J17)</f>
        <v>1019543.5999999999</v>
      </c>
      <c r="K18" s="15">
        <f>IF(J$18=0,"0.00%",J18/J$18)</f>
        <v>1</v>
      </c>
      <c r="L18" s="57">
        <f>IF(H18=0,"0.00%",(B18+C18)/(G18+H18)-1)</f>
        <v>-0.009607652699689773</v>
      </c>
      <c r="M18" s="58">
        <f>IF(I18=0,"0.00%",D18/I18-1)</f>
        <v>-0.0922563817472053</v>
      </c>
      <c r="N18" s="53">
        <f>IF(J18=0,"0.00%",E18/J18-1)</f>
        <v>-0.053196979511224374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17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20</v>
      </c>
      <c r="B23" s="49">
        <v>13245.85</v>
      </c>
      <c r="C23" s="44">
        <v>10014.35</v>
      </c>
      <c r="D23" s="4">
        <v>15886.72</v>
      </c>
      <c r="E23" s="4">
        <f aca="true" t="shared" si="7" ref="E23:E35">SUM(B23:D23)</f>
        <v>39146.92</v>
      </c>
      <c r="F23" s="52">
        <f>IF(E$37=0,"0.00%",E23/E$37)</f>
        <v>0.006746581242632809</v>
      </c>
      <c r="G23" s="49">
        <v>13832.06</v>
      </c>
      <c r="H23" s="44">
        <v>10408.51</v>
      </c>
      <c r="I23" s="4">
        <v>16493.68</v>
      </c>
      <c r="J23" s="4">
        <f>SUM(G23:I23)</f>
        <v>40734.25</v>
      </c>
      <c r="K23" s="5">
        <f>IF(J$37=0,"0.00%",J23/J$37)</f>
        <v>0.00708747258734446</v>
      </c>
      <c r="L23" s="54">
        <f>IF((G23+H23)=0,"0.00",(B23+C23)/(G23+H23)-1)</f>
        <v>-0.0404433559111852</v>
      </c>
      <c r="M23" s="55">
        <f>IF(I23=0,"0.00%",D23/I23-1)</f>
        <v>-0.03679954988819967</v>
      </c>
      <c r="N23" s="56">
        <f>IF(J23=0,"0.00%",E23/J23-1)</f>
        <v>-0.038967944665729726</v>
      </c>
      <c r="O23" s="1"/>
    </row>
    <row r="24" spans="1:15" s="30" customFormat="1" ht="15">
      <c r="A24" s="18" t="s">
        <v>21</v>
      </c>
      <c r="B24" s="50">
        <v>780325.47</v>
      </c>
      <c r="C24" s="45">
        <v>0</v>
      </c>
      <c r="D24" s="2">
        <v>671914.47</v>
      </c>
      <c r="E24" s="4">
        <f t="shared" si="7"/>
        <v>1452239.94</v>
      </c>
      <c r="F24" s="52">
        <f aca="true" t="shared" si="8" ref="F24:F36">IF(E$37=0,"0.00%",E24/E$37)</f>
        <v>0.250279070205426</v>
      </c>
      <c r="G24" s="50">
        <v>737979.36</v>
      </c>
      <c r="H24" s="45">
        <v>0</v>
      </c>
      <c r="I24" s="2">
        <v>665624.44</v>
      </c>
      <c r="J24" s="4">
        <f aca="true" t="shared" si="9" ref="J24:J36">SUM(G24:I24)</f>
        <v>1403603.7999999998</v>
      </c>
      <c r="K24" s="5">
        <f aca="true" t="shared" si="10" ref="K24:K36">IF(J$37=0,"0.00%",J24/J$37)</f>
        <v>0.24421717488336017</v>
      </c>
      <c r="L24" s="54">
        <f aca="true" t="shared" si="11" ref="L24:L36">IF((G24+H24)=0,"0.00",(B24+C24)/(G24+H24)-1)</f>
        <v>0.05738115765188878</v>
      </c>
      <c r="M24" s="55">
        <f aca="true" t="shared" si="12" ref="M24:M36">IF(I24=0,"0.00%",D24/I24-1)</f>
        <v>0.009449818278908229</v>
      </c>
      <c r="N24" s="56">
        <f aca="true" t="shared" si="13" ref="N24:N36">IF(J24=0,"0.00%",E24/J24-1)</f>
        <v>0.034650903623943075</v>
      </c>
      <c r="O24" s="1"/>
    </row>
    <row r="25" spans="1:15" s="30" customFormat="1" ht="15">
      <c r="A25" s="18" t="s">
        <v>22</v>
      </c>
      <c r="B25" s="50">
        <v>0</v>
      </c>
      <c r="C25" s="45">
        <v>0</v>
      </c>
      <c r="D25" s="2">
        <v>131099.95</v>
      </c>
      <c r="E25" s="4">
        <f t="shared" si="7"/>
        <v>131099.95</v>
      </c>
      <c r="F25" s="52">
        <f t="shared" si="8"/>
        <v>0.022593768898807345</v>
      </c>
      <c r="G25" s="50">
        <v>0</v>
      </c>
      <c r="H25" s="45">
        <v>0</v>
      </c>
      <c r="I25" s="2">
        <v>145679.87</v>
      </c>
      <c r="J25" s="4">
        <f t="shared" si="9"/>
        <v>145679.87</v>
      </c>
      <c r="K25" s="5">
        <f t="shared" si="10"/>
        <v>0.0253472712803821</v>
      </c>
      <c r="L25" s="54" t="str">
        <f t="shared" si="11"/>
        <v>0.00</v>
      </c>
      <c r="M25" s="55">
        <f t="shared" si="12"/>
        <v>-0.10008191248385923</v>
      </c>
      <c r="N25" s="56">
        <f t="shared" si="13"/>
        <v>-0.10008191248385923</v>
      </c>
      <c r="O25" s="1"/>
    </row>
    <row r="26" spans="1:15" s="30" customFormat="1" ht="15">
      <c r="A26" s="18" t="s">
        <v>15</v>
      </c>
      <c r="B26" s="50">
        <v>16321.4</v>
      </c>
      <c r="C26" s="45">
        <v>31203.45</v>
      </c>
      <c r="D26" s="2">
        <v>64850.32</v>
      </c>
      <c r="E26" s="4">
        <f t="shared" si="7"/>
        <v>112375.17</v>
      </c>
      <c r="F26" s="52">
        <f t="shared" si="8"/>
        <v>0.019366739811450637</v>
      </c>
      <c r="G26" s="50">
        <v>15155.28</v>
      </c>
      <c r="H26" s="45">
        <v>37212.42</v>
      </c>
      <c r="I26" s="2">
        <v>68830.03</v>
      </c>
      <c r="J26" s="4">
        <f t="shared" si="9"/>
        <v>121197.73</v>
      </c>
      <c r="K26" s="5">
        <f t="shared" si="10"/>
        <v>0.021087551360915575</v>
      </c>
      <c r="L26" s="54">
        <f t="shared" si="11"/>
        <v>-0.092477805975821</v>
      </c>
      <c r="M26" s="55">
        <f t="shared" si="12"/>
        <v>-0.05781938493997463</v>
      </c>
      <c r="N26" s="56">
        <f t="shared" si="13"/>
        <v>-0.07279476274019325</v>
      </c>
      <c r="O26" s="1"/>
    </row>
    <row r="27" spans="1:15" s="30" customFormat="1" ht="15">
      <c r="A27" s="18" t="s">
        <v>16</v>
      </c>
      <c r="B27" s="50">
        <v>988.61</v>
      </c>
      <c r="C27" s="45">
        <v>158.97</v>
      </c>
      <c r="D27" s="2">
        <v>4102.83</v>
      </c>
      <c r="E27" s="4">
        <f t="shared" si="7"/>
        <v>5250.41</v>
      </c>
      <c r="F27" s="52">
        <f t="shared" si="8"/>
        <v>0.0009048558002042492</v>
      </c>
      <c r="G27" s="50">
        <v>277.49</v>
      </c>
      <c r="H27" s="45">
        <v>59.55</v>
      </c>
      <c r="I27" s="2">
        <v>4494.89</v>
      </c>
      <c r="J27" s="4">
        <f t="shared" si="9"/>
        <v>4831.93</v>
      </c>
      <c r="K27" s="5">
        <f t="shared" si="10"/>
        <v>0.0008407217861864971</v>
      </c>
      <c r="L27" s="54">
        <f t="shared" si="11"/>
        <v>2.4048777593164012</v>
      </c>
      <c r="M27" s="55">
        <f t="shared" si="12"/>
        <v>-0.08722349156486597</v>
      </c>
      <c r="N27" s="56">
        <f t="shared" si="13"/>
        <v>0.08660721492240153</v>
      </c>
      <c r="O27" s="1"/>
    </row>
    <row r="28" spans="1:15" s="30" customFormat="1" ht="15">
      <c r="A28" s="18" t="s">
        <v>23</v>
      </c>
      <c r="B28" s="50">
        <v>1388.3</v>
      </c>
      <c r="C28" s="45">
        <v>0</v>
      </c>
      <c r="D28" s="2">
        <v>2259.1</v>
      </c>
      <c r="E28" s="4">
        <f t="shared" si="7"/>
        <v>3647.3999999999996</v>
      </c>
      <c r="F28" s="52">
        <f t="shared" si="8"/>
        <v>0.0006285930138151075</v>
      </c>
      <c r="G28" s="50">
        <v>4421.45</v>
      </c>
      <c r="H28" s="45">
        <v>1862</v>
      </c>
      <c r="I28" s="2">
        <v>2382.57</v>
      </c>
      <c r="J28" s="4">
        <f t="shared" si="9"/>
        <v>8666.02</v>
      </c>
      <c r="K28" s="5">
        <f t="shared" si="10"/>
        <v>0.0015078264406826894</v>
      </c>
      <c r="L28" s="54">
        <f t="shared" si="11"/>
        <v>-0.7790545003143178</v>
      </c>
      <c r="M28" s="55">
        <f t="shared" si="12"/>
        <v>-0.0518221920027534</v>
      </c>
      <c r="N28" s="56">
        <f t="shared" si="13"/>
        <v>-0.5791147493312963</v>
      </c>
      <c r="O28" s="1"/>
    </row>
    <row r="29" spans="1:15" s="30" customFormat="1" ht="15">
      <c r="A29" s="18" t="s">
        <v>13</v>
      </c>
      <c r="B29" s="50">
        <v>9249.99</v>
      </c>
      <c r="C29" s="45">
        <v>47643.2</v>
      </c>
      <c r="D29" s="2">
        <v>105074.06</v>
      </c>
      <c r="E29" s="4">
        <f t="shared" si="7"/>
        <v>161967.25</v>
      </c>
      <c r="F29" s="52">
        <f t="shared" si="8"/>
        <v>0.027913440208599268</v>
      </c>
      <c r="G29" s="50">
        <v>18609.82</v>
      </c>
      <c r="H29" s="45">
        <v>41193.28</v>
      </c>
      <c r="I29" s="2">
        <v>100655.37</v>
      </c>
      <c r="J29" s="4">
        <f t="shared" si="9"/>
        <v>160458.47</v>
      </c>
      <c r="K29" s="5">
        <f t="shared" si="10"/>
        <v>0.027918643586962652</v>
      </c>
      <c r="L29" s="54">
        <f t="shared" si="11"/>
        <v>-0.04865817992712762</v>
      </c>
      <c r="M29" s="55">
        <f t="shared" si="12"/>
        <v>0.043899197827199865</v>
      </c>
      <c r="N29" s="56">
        <f t="shared" si="13"/>
        <v>0.009402931487505706</v>
      </c>
      <c r="O29" s="1"/>
    </row>
    <row r="30" spans="1:15" s="30" customFormat="1" ht="15">
      <c r="A30" s="18" t="s">
        <v>28</v>
      </c>
      <c r="B30" s="50">
        <v>2463.53</v>
      </c>
      <c r="C30" s="45">
        <v>527.32</v>
      </c>
      <c r="D30" s="2">
        <v>7946.5</v>
      </c>
      <c r="E30" s="4">
        <f t="shared" si="7"/>
        <v>10937.35</v>
      </c>
      <c r="F30" s="52">
        <f t="shared" si="8"/>
        <v>0.0018849431923152564</v>
      </c>
      <c r="G30" s="50">
        <v>4329.44</v>
      </c>
      <c r="H30" s="45">
        <v>2236.93</v>
      </c>
      <c r="I30" s="2">
        <v>8315.63</v>
      </c>
      <c r="J30" s="4">
        <f t="shared" si="9"/>
        <v>14881.999999999998</v>
      </c>
      <c r="K30" s="5">
        <f t="shared" si="10"/>
        <v>0.0025893631782802</v>
      </c>
      <c r="L30" s="54">
        <f t="shared" si="11"/>
        <v>-0.5445200316156413</v>
      </c>
      <c r="M30" s="55">
        <f t="shared" si="12"/>
        <v>-0.044389901907612495</v>
      </c>
      <c r="N30" s="56">
        <f t="shared" si="13"/>
        <v>-0.26506181964789666</v>
      </c>
      <c r="O30" s="1"/>
    </row>
    <row r="31" spans="1:15" s="30" customFormat="1" ht="15">
      <c r="A31" s="18" t="s">
        <v>24</v>
      </c>
      <c r="B31" s="50">
        <v>9922.5</v>
      </c>
      <c r="C31" s="45">
        <v>8295.85</v>
      </c>
      <c r="D31" s="2">
        <v>23120.38</v>
      </c>
      <c r="E31" s="4">
        <f t="shared" si="7"/>
        <v>41338.729999999996</v>
      </c>
      <c r="F31" s="52">
        <f t="shared" si="8"/>
        <v>0.007124317836812249</v>
      </c>
      <c r="G31" s="50">
        <v>8679.81</v>
      </c>
      <c r="H31" s="45">
        <v>10210.68</v>
      </c>
      <c r="I31" s="2">
        <v>18651.37</v>
      </c>
      <c r="J31" s="4">
        <f t="shared" si="9"/>
        <v>37541.86</v>
      </c>
      <c r="K31" s="5">
        <f t="shared" si="10"/>
        <v>0.006532019213019105</v>
      </c>
      <c r="L31" s="54">
        <f t="shared" si="11"/>
        <v>-0.03558086635126989</v>
      </c>
      <c r="M31" s="55">
        <f t="shared" si="12"/>
        <v>0.23960759987067992</v>
      </c>
      <c r="N31" s="56">
        <f t="shared" si="13"/>
        <v>0.10113697083735307</v>
      </c>
      <c r="O31" s="1"/>
    </row>
    <row r="32" spans="1:15" s="30" customFormat="1" ht="15">
      <c r="A32" s="18" t="s">
        <v>25</v>
      </c>
      <c r="B32" s="50">
        <v>1955.13</v>
      </c>
      <c r="C32" s="45">
        <v>2509.85</v>
      </c>
      <c r="D32" s="2">
        <v>4116.25</v>
      </c>
      <c r="E32" s="4">
        <f t="shared" si="7"/>
        <v>8581.23</v>
      </c>
      <c r="F32" s="52">
        <f t="shared" si="8"/>
        <v>0.0014788894083293893</v>
      </c>
      <c r="G32" s="50">
        <v>7178.48</v>
      </c>
      <c r="H32" s="45">
        <v>1903.48</v>
      </c>
      <c r="I32" s="2">
        <v>5040.65</v>
      </c>
      <c r="J32" s="4">
        <f t="shared" si="9"/>
        <v>14122.609999999999</v>
      </c>
      <c r="K32" s="5">
        <f t="shared" si="10"/>
        <v>0.0024572346670616676</v>
      </c>
      <c r="L32" s="54">
        <f t="shared" si="11"/>
        <v>-0.5083682376931852</v>
      </c>
      <c r="M32" s="55">
        <f t="shared" si="12"/>
        <v>-0.1833890470475037</v>
      </c>
      <c r="N32" s="56">
        <f t="shared" si="13"/>
        <v>-0.39237647998493197</v>
      </c>
      <c r="O32" s="1"/>
    </row>
    <row r="33" spans="1:15" s="30" customFormat="1" ht="15">
      <c r="A33" s="18" t="s">
        <v>26</v>
      </c>
      <c r="B33" s="50">
        <v>150168.64</v>
      </c>
      <c r="C33" s="45">
        <v>107474.48</v>
      </c>
      <c r="D33" s="2">
        <v>16989.91</v>
      </c>
      <c r="E33" s="4">
        <f t="shared" si="7"/>
        <v>274633.02999999997</v>
      </c>
      <c r="F33" s="52">
        <f t="shared" si="8"/>
        <v>0.04733026375524341</v>
      </c>
      <c r="G33" s="50">
        <v>170496.52</v>
      </c>
      <c r="H33" s="45">
        <v>109580.93</v>
      </c>
      <c r="I33" s="2">
        <v>20996.12</v>
      </c>
      <c r="J33" s="4">
        <f t="shared" si="9"/>
        <v>301073.56999999995</v>
      </c>
      <c r="K33" s="5">
        <f t="shared" si="10"/>
        <v>0.052384680561172306</v>
      </c>
      <c r="L33" s="54">
        <f t="shared" si="11"/>
        <v>-0.08010045078602357</v>
      </c>
      <c r="M33" s="55">
        <f t="shared" si="12"/>
        <v>-0.1908071586559802</v>
      </c>
      <c r="N33" s="56">
        <f t="shared" si="13"/>
        <v>-0.08782086052920546</v>
      </c>
      <c r="O33" s="1"/>
    </row>
    <row r="34" spans="1:15" s="30" customFormat="1" ht="15">
      <c r="A34" s="18" t="s">
        <v>14</v>
      </c>
      <c r="B34" s="50">
        <v>7954.08</v>
      </c>
      <c r="C34" s="45">
        <v>9797.78</v>
      </c>
      <c r="D34" s="2">
        <v>25849.84</v>
      </c>
      <c r="E34" s="4">
        <f t="shared" si="7"/>
        <v>43601.7</v>
      </c>
      <c r="F34" s="52">
        <f t="shared" si="8"/>
        <v>0.007514318147300041</v>
      </c>
      <c r="G34" s="50">
        <v>10169.8</v>
      </c>
      <c r="H34" s="45">
        <v>12731.12</v>
      </c>
      <c r="I34" s="2">
        <v>28284.55</v>
      </c>
      <c r="J34" s="4">
        <f t="shared" si="9"/>
        <v>51185.47</v>
      </c>
      <c r="K34" s="5">
        <f t="shared" si="10"/>
        <v>0.008905911253928629</v>
      </c>
      <c r="L34" s="54">
        <f t="shared" si="11"/>
        <v>-0.22484074875594506</v>
      </c>
      <c r="M34" s="55">
        <f t="shared" si="12"/>
        <v>-0.08607914921750559</v>
      </c>
      <c r="N34" s="56">
        <f t="shared" si="13"/>
        <v>-0.14816255472500306</v>
      </c>
      <c r="O34" s="1"/>
    </row>
    <row r="35" spans="1:15" s="30" customFormat="1" ht="15">
      <c r="A35" s="18" t="s">
        <v>27</v>
      </c>
      <c r="B35" s="50">
        <v>1507001.18</v>
      </c>
      <c r="C35" s="45">
        <v>51259.43</v>
      </c>
      <c r="D35" s="11">
        <v>1959402.87</v>
      </c>
      <c r="E35" s="4">
        <f t="shared" si="7"/>
        <v>3517663.48</v>
      </c>
      <c r="F35" s="52">
        <f t="shared" si="8"/>
        <v>0.6062342184790643</v>
      </c>
      <c r="G35" s="50">
        <v>1403522.02</v>
      </c>
      <c r="H35" s="45">
        <v>34016.7</v>
      </c>
      <c r="I35" s="11">
        <v>2005842.79</v>
      </c>
      <c r="J35" s="4">
        <f t="shared" si="9"/>
        <v>3443381.51</v>
      </c>
      <c r="K35" s="5">
        <f t="shared" si="10"/>
        <v>0.5991241292007039</v>
      </c>
      <c r="L35" s="54">
        <f t="shared" si="11"/>
        <v>0.08397818321025818</v>
      </c>
      <c r="M35" s="55">
        <f t="shared" si="12"/>
        <v>-0.023152322919584356</v>
      </c>
      <c r="N35" s="56">
        <f t="shared" si="13"/>
        <v>0.021572390333245428</v>
      </c>
      <c r="O35" s="1"/>
    </row>
    <row r="36" spans="1:15" s="30" customFormat="1" ht="15.75" thickBot="1">
      <c r="A36" s="19" t="s">
        <v>9</v>
      </c>
      <c r="B36" s="50">
        <v>0</v>
      </c>
      <c r="C36" s="45">
        <v>0</v>
      </c>
      <c r="D36" s="33">
        <v>0</v>
      </c>
      <c r="E36" s="4">
        <v>0</v>
      </c>
      <c r="F36" s="52">
        <f t="shared" si="8"/>
        <v>0</v>
      </c>
      <c r="G36" s="50">
        <v>0</v>
      </c>
      <c r="H36" s="45">
        <v>0</v>
      </c>
      <c r="I36" s="33">
        <v>0</v>
      </c>
      <c r="J36" s="4">
        <f t="shared" si="9"/>
        <v>0</v>
      </c>
      <c r="K36" s="5">
        <f t="shared" si="10"/>
        <v>0</v>
      </c>
      <c r="L36" s="54" t="str">
        <f t="shared" si="11"/>
        <v>0.00</v>
      </c>
      <c r="M36" s="55" t="str">
        <f t="shared" si="12"/>
        <v>0.00%</v>
      </c>
      <c r="N36" s="56" t="str">
        <f t="shared" si="13"/>
        <v>0.00%</v>
      </c>
      <c r="O36" s="1"/>
    </row>
    <row r="37" spans="1:15" s="30" customFormat="1" ht="16.5" thickBot="1" thickTop="1">
      <c r="A37" s="12" t="s">
        <v>8</v>
      </c>
      <c r="B37" s="13">
        <f>SUM(B23:B36)</f>
        <v>2500984.6799999997</v>
      </c>
      <c r="C37" s="13">
        <f>SUM(C23:C36)</f>
        <v>268884.68000000005</v>
      </c>
      <c r="D37" s="13">
        <f>SUM(D23:D36)</f>
        <v>3032613.2</v>
      </c>
      <c r="E37" s="14">
        <f>SUM(E23:E36)</f>
        <v>5802482.56</v>
      </c>
      <c r="F37" s="53">
        <f>IF(E$37=0,"0.00%",E37/E$37)</f>
        <v>1</v>
      </c>
      <c r="G37" s="13">
        <f>SUM(G23:G36)</f>
        <v>2394651.5300000003</v>
      </c>
      <c r="H37" s="13">
        <f>SUM(H23:H36)</f>
        <v>261415.59999999998</v>
      </c>
      <c r="I37" s="14">
        <f>SUM(I23:I36)</f>
        <v>3091291.96</v>
      </c>
      <c r="J37" s="14">
        <f>SUM(J23:J36)</f>
        <v>5747359.09</v>
      </c>
      <c r="K37" s="15">
        <f>IF(J$37=0,"0.00%",J37/J$37)</f>
        <v>1</v>
      </c>
      <c r="L37" s="57">
        <f>IF(H37=0,"0.00%",(B37+C37)/(G37+H37)-1)</f>
        <v>0.0428461422208104</v>
      </c>
      <c r="M37" s="58">
        <f>IF(I37=0,"0.00%",D37/I37-1)</f>
        <v>-0.01898195342247766</v>
      </c>
      <c r="N37" s="53">
        <f>IF(J37=0,"0.00%",E37/J37-1)</f>
        <v>0.009591095516532144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&amp;C&amp;"Arial,Bold"&amp;14Prairie Land Border Sales Jan - Aug 17-18</oddHeader>
    <oddFooter>&amp;LStatistics and Reference Materials/Prairie Land Border (Aug 16-17)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2014-09-29T15:19:33Z</cp:lastPrinted>
  <dcterms:created xsi:type="dcterms:W3CDTF">2006-01-31T19:56:50Z</dcterms:created>
  <dcterms:modified xsi:type="dcterms:W3CDTF">2018-09-26T16:50:17Z</dcterms:modified>
  <cp:category/>
  <cp:version/>
  <cp:contentType/>
  <cp:contentStatus/>
</cp:coreProperties>
</file>