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<sst xmlns="http://schemas.openxmlformats.org/spreadsheetml/2006/main" count="90" uniqueCount="33">
  <si>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</si>
  <si>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</si>
  <si>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</si>
  <si>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</si>
  <si>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</si>
  <si>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</si>
  <si>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</si>
  <si>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</si>
  <si>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</si>
  <si>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</si>
  <si>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</si>
  <si>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</si>
  <si>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</si>
  <si>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</si>
  <si>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</si>
  <si>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</si>
  <si>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</si>
  <si>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</si>
  <si>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</si>
  <si>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</si>
  <si>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</si>
  <si>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</si>
  <si>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</si>
  <si>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</si>
  <si>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</si>
  <si>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</si>
  <si>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</si>
  <si>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</si>
  <si>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</si>
  <si>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Oct 17</t>
  </si>
  <si>
    <t>Jan - Oct 17</t>
  </si>
  <si>
    <t>Oct 18</t>
  </si>
  <si>
    <t>Jan - Oct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</si>
</sst>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C10">
      <selection activeCell="B37" sqref="B37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29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58417.38</v>
      </c>
      <c r="C4" s="5">
        <v>54995.75</v>
      </c>
      <c r="D4" s="6">
        <v>1888.87</v>
      </c>
      <c r="E4" s="6">
        <f>SUM(B4:D4)</f>
        <v>115302</v>
      </c>
      <c r="F4" s="47">
        <f>IF(E$18=0,"0.00%",E4/E$18)</f>
        <v>0.014954178073974311</v>
      </c>
      <c r="G4" s="5">
        <v>76419.07</v>
      </c>
      <c r="H4" s="5">
        <v>49836.27</v>
      </c>
      <c r="I4" s="6">
        <v>5308.09</v>
      </c>
      <c r="J4" s="6">
        <f>SUM(G4:I4)</f>
        <v>131563.43</v>
      </c>
      <c r="K4" s="7">
        <f>IF(J$18=0,"0.00%",J4/J$18)</f>
        <v>0.016358512090118578</v>
      </c>
      <c r="L4" s="50">
        <f>IF((G4+H4)=0,"0.00%",(B4+C4)/(G4+H4)-1)</f>
        <v>-0.10171617295553592</v>
      </c>
      <c r="M4" s="51">
        <f>IF(I4=0,"0.00%",D4/I4-1)</f>
        <v>-0.6441526047975825</v>
      </c>
      <c r="N4" s="52">
        <f>IF(J4=0,"0.00%",E4/J4-1)</f>
        <v>-0.12360144456556044</v>
      </c>
      <c r="O4" s="1"/>
    </row>
    <row r="5" spans="1:15" s="33" customFormat="1" ht="15">
      <c r="A5" s="21" t="s">
        <v>21</v>
      </c>
      <c r="B5" s="2">
        <v>2644048.76</v>
      </c>
      <c r="C5" s="2">
        <v>0</v>
      </c>
      <c r="D5" s="3">
        <v>1042250.51</v>
      </c>
      <c r="E5" s="6">
        <f aca="true" t="shared" si="0" ref="E5:E17">SUM(B5:D5)</f>
        <v>3686299.2699999996</v>
      </c>
      <c r="F5" s="47">
        <f aca="true" t="shared" si="1" ref="F5:F17">IF(E$18=0,"0.00%",E5/E$18)</f>
        <v>0.47809730722399874</v>
      </c>
      <c r="G5" s="2">
        <v>2783090.95</v>
      </c>
      <c r="H5" s="2">
        <v>0</v>
      </c>
      <c r="I5" s="3">
        <v>1110414.51</v>
      </c>
      <c r="J5" s="6">
        <f aca="true" t="shared" si="2" ref="J5:J17">SUM(G5:I5)</f>
        <v>3893505.46</v>
      </c>
      <c r="K5" s="7">
        <f aca="true" t="shared" si="3" ref="K5:K17">IF(J$18=0,"0.00%",J5/J$18)</f>
        <v>0.484115959430008</v>
      </c>
      <c r="L5" s="50">
        <f aca="true" t="shared" si="4" ref="L5:L17">IF((G5+H5)=0,"0.00%",(B5+C5)/(G5+H5)-1)</f>
        <v>-0.04995962852022506</v>
      </c>
      <c r="M5" s="51">
        <f aca="true" t="shared" si="5" ref="M5:M17">IF(I5=0,"0.00%",D5/I5-1)</f>
        <v>-0.06138608545380053</v>
      </c>
      <c r="N5" s="52">
        <f aca="true" t="shared" si="6" ref="N5:N17">IF(J5=0,"0.00%",E5/J5-1)</f>
        <v>-0.05321841516051207</v>
      </c>
      <c r="O5" s="1"/>
    </row>
    <row r="6" spans="1:15" s="33" customFormat="1" ht="15">
      <c r="A6" s="21" t="s">
        <v>22</v>
      </c>
      <c r="B6" s="2">
        <v>3866.91</v>
      </c>
      <c r="C6" s="2">
        <v>22.14</v>
      </c>
      <c r="D6" s="3">
        <v>554204.67</v>
      </c>
      <c r="E6" s="6">
        <f t="shared" si="0"/>
        <v>558093.7200000001</v>
      </c>
      <c r="F6" s="47">
        <f t="shared" si="1"/>
        <v>0.0723823773295065</v>
      </c>
      <c r="G6" s="2">
        <v>5345.25</v>
      </c>
      <c r="H6" s="2">
        <v>0</v>
      </c>
      <c r="I6" s="3">
        <v>568857.34</v>
      </c>
      <c r="J6" s="6">
        <f t="shared" si="2"/>
        <v>574202.59</v>
      </c>
      <c r="K6" s="7">
        <f t="shared" si="3"/>
        <v>0.07139597995196995</v>
      </c>
      <c r="L6" s="50">
        <f t="shared" si="4"/>
        <v>-0.27242879191805813</v>
      </c>
      <c r="M6" s="51">
        <f t="shared" si="5"/>
        <v>-0.025758074950742338</v>
      </c>
      <c r="N6" s="52">
        <f t="shared" si="6"/>
        <v>-0.028054331834344137</v>
      </c>
      <c r="O6" s="1"/>
    </row>
    <row r="7" spans="1:15" s="33" customFormat="1" ht="15">
      <c r="A7" s="21" t="s">
        <v>15</v>
      </c>
      <c r="B7" s="2">
        <v>63878.4</v>
      </c>
      <c r="C7" s="2">
        <v>85011.37</v>
      </c>
      <c r="D7" s="3">
        <v>16171.35</v>
      </c>
      <c r="E7" s="6">
        <f t="shared" si="0"/>
        <v>165061.12</v>
      </c>
      <c r="F7" s="47">
        <f t="shared" si="1"/>
        <v>0.021407723903918773</v>
      </c>
      <c r="G7" s="2">
        <v>61945.76</v>
      </c>
      <c r="H7" s="2">
        <v>81265.74</v>
      </c>
      <c r="I7" s="3">
        <v>23704.12</v>
      </c>
      <c r="J7" s="6">
        <f t="shared" si="2"/>
        <v>166915.62</v>
      </c>
      <c r="K7" s="7">
        <f t="shared" si="3"/>
        <v>0.02075418060930487</v>
      </c>
      <c r="L7" s="50">
        <f t="shared" si="4"/>
        <v>0.039649539317722304</v>
      </c>
      <c r="M7" s="51">
        <f t="shared" si="5"/>
        <v>-0.3177831533083699</v>
      </c>
      <c r="N7" s="52">
        <f t="shared" si="6"/>
        <v>-0.011110404167087529</v>
      </c>
      <c r="O7" s="1"/>
    </row>
    <row r="8" spans="1:15" s="33" customFormat="1" ht="15">
      <c r="A8" s="21" t="s">
        <v>16</v>
      </c>
      <c r="B8" s="2">
        <v>0</v>
      </c>
      <c r="C8" s="2">
        <v>897.3</v>
      </c>
      <c r="D8" s="3">
        <v>2478.6</v>
      </c>
      <c r="E8" s="6">
        <f t="shared" si="0"/>
        <v>3375.8999999999996</v>
      </c>
      <c r="F8" s="47">
        <f t="shared" si="1"/>
        <v>0.00043783984458144583</v>
      </c>
      <c r="G8" s="2">
        <v>3.8</v>
      </c>
      <c r="H8" s="2">
        <v>981.73</v>
      </c>
      <c r="I8" s="3">
        <v>2189.97</v>
      </c>
      <c r="J8" s="6">
        <f t="shared" si="2"/>
        <v>3175.5</v>
      </c>
      <c r="K8" s="7">
        <f t="shared" si="3"/>
        <v>0.0003948396233069596</v>
      </c>
      <c r="L8" s="50">
        <f t="shared" si="4"/>
        <v>-0.08952543301573779</v>
      </c>
      <c r="M8" s="51">
        <f t="shared" si="5"/>
        <v>0.13179632597706825</v>
      </c>
      <c r="N8" s="52">
        <f t="shared" si="6"/>
        <v>0.06310817194142637</v>
      </c>
      <c r="O8" s="1"/>
    </row>
    <row r="9" spans="1:15" s="33" customFormat="1" ht="15">
      <c r="A9" s="21" t="s">
        <v>23</v>
      </c>
      <c r="B9" s="2">
        <v>1120.24</v>
      </c>
      <c r="C9" s="2">
        <v>780.1</v>
      </c>
      <c r="D9" s="3">
        <v>0</v>
      </c>
      <c r="E9" s="6">
        <f t="shared" si="0"/>
        <v>1900.3400000000001</v>
      </c>
      <c r="F9" s="47">
        <f t="shared" si="1"/>
        <v>0.000246466000252349</v>
      </c>
      <c r="G9" s="2">
        <v>2500.45</v>
      </c>
      <c r="H9" s="2">
        <v>923.45</v>
      </c>
      <c r="I9" s="3">
        <v>49.94</v>
      </c>
      <c r="J9" s="6">
        <f t="shared" si="2"/>
        <v>3473.8399999999997</v>
      </c>
      <c r="K9" s="7">
        <f t="shared" si="3"/>
        <v>0.0004319350266190044</v>
      </c>
      <c r="L9" s="50">
        <f t="shared" si="4"/>
        <v>-0.4449779491223458</v>
      </c>
      <c r="M9" s="51">
        <f t="shared" si="5"/>
        <v>-1</v>
      </c>
      <c r="N9" s="52">
        <f t="shared" si="6"/>
        <v>-0.4529569582939915</v>
      </c>
      <c r="O9" s="1"/>
    </row>
    <row r="10" spans="1:15" s="33" customFormat="1" ht="15">
      <c r="A10" s="21" t="s">
        <v>13</v>
      </c>
      <c r="B10" s="2">
        <v>251948.79</v>
      </c>
      <c r="C10" s="2">
        <v>35303.64</v>
      </c>
      <c r="D10" s="3">
        <v>218786.72</v>
      </c>
      <c r="E10" s="6">
        <f t="shared" si="0"/>
        <v>506039.15</v>
      </c>
      <c r="F10" s="47">
        <f t="shared" si="1"/>
        <v>0.06563112141595634</v>
      </c>
      <c r="G10" s="2">
        <v>288621.66</v>
      </c>
      <c r="H10" s="2">
        <v>38308.37</v>
      </c>
      <c r="I10" s="3">
        <v>222114.11</v>
      </c>
      <c r="J10" s="6">
        <f t="shared" si="2"/>
        <v>549044.1399999999</v>
      </c>
      <c r="K10" s="7">
        <f t="shared" si="3"/>
        <v>0.06826779449425084</v>
      </c>
      <c r="L10" s="50">
        <f t="shared" si="4"/>
        <v>-0.12136419526832698</v>
      </c>
      <c r="M10" s="51">
        <f t="shared" si="5"/>
        <v>-0.014980543109125222</v>
      </c>
      <c r="N10" s="52">
        <f t="shared" si="6"/>
        <v>-0.07832701756911542</v>
      </c>
      <c r="O10" s="1"/>
    </row>
    <row r="11" spans="1:15" s="33" customFormat="1" ht="15">
      <c r="A11" s="21" t="s">
        <v>24</v>
      </c>
      <c r="B11" s="2">
        <v>10727.05</v>
      </c>
      <c r="C11" s="2">
        <v>2898.81</v>
      </c>
      <c r="D11" s="3">
        <v>17.95</v>
      </c>
      <c r="E11" s="6">
        <f t="shared" si="0"/>
        <v>13643.81</v>
      </c>
      <c r="F11" s="47">
        <f t="shared" si="1"/>
        <v>0.0017695440178615413</v>
      </c>
      <c r="G11" s="2">
        <v>11185.85</v>
      </c>
      <c r="H11" s="2">
        <v>2816.5</v>
      </c>
      <c r="I11" s="3">
        <v>249</v>
      </c>
      <c r="J11" s="6">
        <f t="shared" si="2"/>
        <v>14251.35</v>
      </c>
      <c r="K11" s="7">
        <f t="shared" si="3"/>
        <v>0.0017720036736311256</v>
      </c>
      <c r="L11" s="50">
        <f t="shared" si="4"/>
        <v>-0.026887629576464067</v>
      </c>
      <c r="M11" s="51">
        <f t="shared" si="5"/>
        <v>-0.9279116465863454</v>
      </c>
      <c r="N11" s="52">
        <f t="shared" si="6"/>
        <v>-0.04263034730043125</v>
      </c>
      <c r="O11" s="1"/>
    </row>
    <row r="12" spans="1:15" s="33" customFormat="1" ht="15">
      <c r="A12" s="21" t="s">
        <v>25</v>
      </c>
      <c r="B12" s="2">
        <v>112365.68</v>
      </c>
      <c r="C12" s="2">
        <v>38316.73</v>
      </c>
      <c r="D12" s="3">
        <v>8592.94</v>
      </c>
      <c r="E12" s="6">
        <f t="shared" si="0"/>
        <v>159275.35</v>
      </c>
      <c r="F12" s="47">
        <f t="shared" si="1"/>
        <v>0.02065733418929927</v>
      </c>
      <c r="G12" s="2">
        <v>142706.91</v>
      </c>
      <c r="H12" s="2">
        <v>47674.93</v>
      </c>
      <c r="I12" s="3">
        <v>13166.23</v>
      </c>
      <c r="J12" s="6">
        <f t="shared" si="2"/>
        <v>203548.07</v>
      </c>
      <c r="K12" s="7">
        <f t="shared" si="3"/>
        <v>0.025309035831730012</v>
      </c>
      <c r="L12" s="50">
        <f t="shared" si="4"/>
        <v>-0.20852529842131995</v>
      </c>
      <c r="M12" s="51">
        <f t="shared" si="5"/>
        <v>-0.3473500007215429</v>
      </c>
      <c r="N12" s="52">
        <f t="shared" si="6"/>
        <v>-0.21750498543169683</v>
      </c>
      <c r="O12" s="1"/>
    </row>
    <row r="13" spans="1:15" s="33" customFormat="1" ht="15">
      <c r="A13" s="21" t="s">
        <v>26</v>
      </c>
      <c r="B13" s="2">
        <v>2785.95</v>
      </c>
      <c r="C13" s="2">
        <v>3384.42</v>
      </c>
      <c r="D13" s="3">
        <v>7443.36</v>
      </c>
      <c r="E13" s="6">
        <f t="shared" si="0"/>
        <v>13613.73</v>
      </c>
      <c r="F13" s="47">
        <f t="shared" si="1"/>
        <v>0.0017656427700387355</v>
      </c>
      <c r="G13" s="2">
        <v>2195.2</v>
      </c>
      <c r="H13" s="2">
        <v>6893.41</v>
      </c>
      <c r="I13" s="3">
        <v>2990.65</v>
      </c>
      <c r="J13" s="6">
        <f t="shared" si="2"/>
        <v>12079.26</v>
      </c>
      <c r="K13" s="7">
        <f t="shared" si="3"/>
        <v>0.0015019274030001024</v>
      </c>
      <c r="L13" s="50">
        <f t="shared" si="4"/>
        <v>-0.32108760305481265</v>
      </c>
      <c r="M13" s="51">
        <f t="shared" si="5"/>
        <v>1.488876999983281</v>
      </c>
      <c r="N13" s="52">
        <f t="shared" si="6"/>
        <v>0.12703344410170825</v>
      </c>
      <c r="O13" s="1"/>
    </row>
    <row r="14" spans="1:15" s="33" customFormat="1" ht="15">
      <c r="A14" s="21" t="s">
        <v>27</v>
      </c>
      <c r="B14" s="2">
        <v>687350.11</v>
      </c>
      <c r="C14" s="2">
        <v>58678.54</v>
      </c>
      <c r="D14" s="3">
        <v>16359.89</v>
      </c>
      <c r="E14" s="6">
        <f t="shared" si="0"/>
        <v>762388.54</v>
      </c>
      <c r="F14" s="47">
        <f t="shared" si="1"/>
        <v>0.09887854494039382</v>
      </c>
      <c r="G14" s="2">
        <v>761881.41</v>
      </c>
      <c r="H14" s="2">
        <v>73784.45</v>
      </c>
      <c r="I14" s="3">
        <v>21221.95</v>
      </c>
      <c r="J14" s="6">
        <f t="shared" si="2"/>
        <v>856887.8099999999</v>
      </c>
      <c r="K14" s="7">
        <f t="shared" si="3"/>
        <v>0.10654487800873108</v>
      </c>
      <c r="L14" s="50">
        <f t="shared" si="4"/>
        <v>-0.10726441546864196</v>
      </c>
      <c r="M14" s="51">
        <f t="shared" si="5"/>
        <v>-0.22910524244944508</v>
      </c>
      <c r="N14" s="52">
        <f t="shared" si="6"/>
        <v>-0.11028196328291784</v>
      </c>
      <c r="O14" s="1"/>
    </row>
    <row r="15" spans="1:15" s="33" customFormat="1" ht="15">
      <c r="A15" s="21" t="s">
        <v>14</v>
      </c>
      <c r="B15" s="2">
        <v>30369.42</v>
      </c>
      <c r="C15" s="2">
        <v>22313.59</v>
      </c>
      <c r="D15" s="3">
        <v>11329.93</v>
      </c>
      <c r="E15" s="6">
        <f t="shared" si="0"/>
        <v>64012.939999999995</v>
      </c>
      <c r="F15" s="47">
        <f t="shared" si="1"/>
        <v>0.008302205545425344</v>
      </c>
      <c r="G15" s="2">
        <v>28138.08</v>
      </c>
      <c r="H15" s="2">
        <v>23102.71</v>
      </c>
      <c r="I15" s="3">
        <v>13325.97</v>
      </c>
      <c r="J15" s="6">
        <f t="shared" si="2"/>
        <v>64566.76</v>
      </c>
      <c r="K15" s="7">
        <f t="shared" si="3"/>
        <v>0.008028189323429654</v>
      </c>
      <c r="L15" s="50">
        <f t="shared" si="4"/>
        <v>0.028145936079439826</v>
      </c>
      <c r="M15" s="51">
        <f t="shared" si="5"/>
        <v>-0.14978571916340788</v>
      </c>
      <c r="N15" s="52">
        <f t="shared" si="6"/>
        <v>-0.00857747856637081</v>
      </c>
      <c r="O15" s="1"/>
    </row>
    <row r="16" spans="1:15" s="33" customFormat="1" ht="15">
      <c r="A16" s="21" t="s">
        <v>28</v>
      </c>
      <c r="B16" s="2">
        <v>608174.83</v>
      </c>
      <c r="C16" s="2">
        <v>475940.14</v>
      </c>
      <c r="D16" s="14">
        <v>569329.8</v>
      </c>
      <c r="E16" s="6">
        <f t="shared" si="0"/>
        <v>1653444.77</v>
      </c>
      <c r="F16" s="47">
        <f t="shared" si="1"/>
        <v>0.21444474099375116</v>
      </c>
      <c r="G16" s="2">
        <v>638679.96</v>
      </c>
      <c r="H16" s="2">
        <v>389419.4</v>
      </c>
      <c r="I16" s="14">
        <v>520904.84</v>
      </c>
      <c r="J16" s="6">
        <f t="shared" si="2"/>
        <v>1549004.2</v>
      </c>
      <c r="K16" s="7">
        <f t="shared" si="3"/>
        <v>0.19260218385416417</v>
      </c>
      <c r="L16" s="50">
        <f t="shared" si="4"/>
        <v>0.05448462685552102</v>
      </c>
      <c r="M16" s="51">
        <f t="shared" si="5"/>
        <v>0.09296316002746297</v>
      </c>
      <c r="N16" s="52">
        <f t="shared" si="6"/>
        <v>0.06742432977263713</v>
      </c>
      <c r="O16" s="1"/>
    </row>
    <row r="17" spans="1:15" s="33" customFormat="1" ht="15.75" thickBot="1">
      <c r="A17" s="22" t="s">
        <v>9</v>
      </c>
      <c r="B17" s="2">
        <v>1676.33</v>
      </c>
      <c r="C17" s="2">
        <v>3420.69</v>
      </c>
      <c r="D17" s="36">
        <v>2805.89</v>
      </c>
      <c r="E17" s="6">
        <f t="shared" si="0"/>
        <v>7902.91</v>
      </c>
      <c r="F17" s="47">
        <f t="shared" si="1"/>
        <v>0.0010249737510415458</v>
      </c>
      <c r="G17" s="2">
        <v>7739.3</v>
      </c>
      <c r="H17" s="2">
        <v>5476.06</v>
      </c>
      <c r="I17" s="36">
        <v>7072.51</v>
      </c>
      <c r="J17" s="6">
        <f t="shared" si="2"/>
        <v>20287.870000000003</v>
      </c>
      <c r="K17" s="7">
        <f t="shared" si="3"/>
        <v>0.0025225806797356536</v>
      </c>
      <c r="L17" s="50">
        <f t="shared" si="4"/>
        <v>-0.6143109230471209</v>
      </c>
      <c r="M17" s="51">
        <f t="shared" si="5"/>
        <v>-0.6032681466692872</v>
      </c>
      <c r="N17" s="52">
        <f t="shared" si="6"/>
        <v>-0.6104613249197675</v>
      </c>
      <c r="O17" s="1"/>
    </row>
    <row r="18" spans="1:15" s="33" customFormat="1" ht="16.5" thickBot="1" thickTop="1">
      <c r="A18" s="15" t="s">
        <v>8</v>
      </c>
      <c r="B18" s="16">
        <f>SUM(B4:B17)</f>
        <v>4476729.85</v>
      </c>
      <c r="C18" s="16">
        <f>SUM(C4:C17)</f>
        <v>781963.22</v>
      </c>
      <c r="D18" s="16">
        <f>SUM(D4:D17)</f>
        <v>2451660.48</v>
      </c>
      <c r="E18" s="17">
        <f>SUM(E4:E17)</f>
        <v>7710353.550000001</v>
      </c>
      <c r="F18" s="48">
        <f>IF(E$18=0,"0.00%",E18/E$18)</f>
        <v>1</v>
      </c>
      <c r="G18" s="16">
        <f>SUM(G4:G17)</f>
        <v>4810453.65</v>
      </c>
      <c r="H18" s="16">
        <f>SUM(H4:H17)</f>
        <v>720483.0200000001</v>
      </c>
      <c r="I18" s="17">
        <f>SUM(I4:I17)</f>
        <v>2511569.2299999995</v>
      </c>
      <c r="J18" s="17">
        <f>SUM(J4:J17)</f>
        <v>8042505.899999999</v>
      </c>
      <c r="K18" s="18">
        <f>IF(J$18=0,"0.00%",J18/J$18)</f>
        <v>1</v>
      </c>
      <c r="L18" s="53">
        <f>IF(H18=0,"0.00%",(B18+C18)/(G18+H18)-1)</f>
        <v>-0.04922197020925234</v>
      </c>
      <c r="M18" s="54">
        <f>IF(I18=0,"0.00%",D18/I18-1)</f>
        <v>-0.02385311512993793</v>
      </c>
      <c r="N18" s="48">
        <f>IF(J18=0,"0.00%",E18/J18-1)</f>
        <v>-0.04129960911809827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30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719275.59</v>
      </c>
      <c r="C23" s="5">
        <v>493504.75</v>
      </c>
      <c r="D23" s="6">
        <v>35418.14</v>
      </c>
      <c r="E23" s="6">
        <f>SUM(B23:D23)</f>
        <v>1248198.4799999997</v>
      </c>
      <c r="F23" s="47">
        <f>IF(E$37=0,"0.00%",E23/E$37)</f>
        <v>0.016709246296576653</v>
      </c>
      <c r="G23" s="44">
        <v>762049.64</v>
      </c>
      <c r="H23" s="5">
        <v>459167.16</v>
      </c>
      <c r="I23" s="6">
        <v>69343.6</v>
      </c>
      <c r="J23" s="6">
        <f>SUM(G23:I23)</f>
        <v>1290560.4000000001</v>
      </c>
      <c r="K23" s="7">
        <f>IF(J$37=0,"0.00%",J23/J$37)</f>
        <v>0.017072269301418707</v>
      </c>
      <c r="L23" s="50">
        <f>IF((G23+H23)=0,"0.00",(B23+C23)/(G23+H23)-1)</f>
        <v>-0.006908241026491124</v>
      </c>
      <c r="M23" s="51">
        <f>IF(I23=0,"0.00%",D23/I23-1)</f>
        <v>-0.48923707451012066</v>
      </c>
      <c r="N23" s="52">
        <f>IF(J23=0,"0.00%",E23/J23-1)</f>
        <v>-0.032824438127809</v>
      </c>
      <c r="O23" s="1"/>
    </row>
    <row r="24" spans="1:15" s="33" customFormat="1" ht="15">
      <c r="A24" s="21" t="s">
        <v>21</v>
      </c>
      <c r="B24" s="45">
        <v>26112788.21</v>
      </c>
      <c r="C24" s="2">
        <v>0</v>
      </c>
      <c r="D24" s="3">
        <v>9797025.93</v>
      </c>
      <c r="E24" s="6">
        <f aca="true" t="shared" si="7" ref="E24:E36">SUM(B24:D24)</f>
        <v>35909814.14</v>
      </c>
      <c r="F24" s="47">
        <f aca="true" t="shared" si="8" ref="F24:F36">IF(E$37=0,"0.00%",E24/E$37)</f>
        <v>0.4807135552108276</v>
      </c>
      <c r="G24" s="45">
        <v>26628698.92</v>
      </c>
      <c r="H24" s="2">
        <v>0</v>
      </c>
      <c r="I24" s="3">
        <v>10367617.15</v>
      </c>
      <c r="J24" s="6">
        <f aca="true" t="shared" si="9" ref="J24:J36">SUM(G24:I24)</f>
        <v>36996316.07</v>
      </c>
      <c r="K24" s="7">
        <f aca="true" t="shared" si="10" ref="K24:K36">IF(J$37=0,"0.00%",J24/J$37)</f>
        <v>0.4894083772502585</v>
      </c>
      <c r="L24" s="50">
        <f aca="true" t="shared" si="11" ref="L24:L37">IF((G24+H24)=0,"0.00",(B24+C24)/(G24+H24)-1)</f>
        <v>-0.0193742364788434</v>
      </c>
      <c r="M24" s="51">
        <f aca="true" t="shared" si="12" ref="M24:M37">IF(I24=0,"0.00%",D24/I24-1)</f>
        <v>-0.055035907648268156</v>
      </c>
      <c r="N24" s="52">
        <f aca="true" t="shared" si="13" ref="N24:N36">IF(J24=0,"0.00%",E24/J24-1)</f>
        <v>-0.029367841055964905</v>
      </c>
      <c r="O24" s="1"/>
    </row>
    <row r="25" spans="1:15" s="33" customFormat="1" ht="15">
      <c r="A25" s="21" t="s">
        <v>22</v>
      </c>
      <c r="B25" s="45">
        <v>36964</v>
      </c>
      <c r="C25" s="2">
        <v>37.39</v>
      </c>
      <c r="D25" s="3">
        <v>5552780.16</v>
      </c>
      <c r="E25" s="6">
        <f t="shared" si="7"/>
        <v>5589781.55</v>
      </c>
      <c r="F25" s="47">
        <f t="shared" si="8"/>
        <v>0.07482867361207651</v>
      </c>
      <c r="G25" s="45">
        <v>39452.27</v>
      </c>
      <c r="H25" s="2">
        <v>0</v>
      </c>
      <c r="I25" s="3">
        <v>5223560.17</v>
      </c>
      <c r="J25" s="6">
        <f t="shared" si="9"/>
        <v>5263012.4399999995</v>
      </c>
      <c r="K25" s="7">
        <f t="shared" si="10"/>
        <v>0.06962213137207429</v>
      </c>
      <c r="L25" s="50">
        <f t="shared" si="11"/>
        <v>-0.06212266112951159</v>
      </c>
      <c r="M25" s="51">
        <f t="shared" si="12"/>
        <v>0.06302597831470957</v>
      </c>
      <c r="N25" s="52">
        <f t="shared" si="13"/>
        <v>0.06208784678456891</v>
      </c>
      <c r="O25" s="1"/>
    </row>
    <row r="26" spans="1:15" s="33" customFormat="1" ht="15">
      <c r="A26" s="21" t="s">
        <v>15</v>
      </c>
      <c r="B26" s="45">
        <v>512249.02</v>
      </c>
      <c r="C26" s="3">
        <v>793773.86</v>
      </c>
      <c r="D26" s="3">
        <v>187688.25</v>
      </c>
      <c r="E26" s="6">
        <f t="shared" si="7"/>
        <v>1493711.13</v>
      </c>
      <c r="F26" s="47">
        <f t="shared" si="8"/>
        <v>0.019995848069858112</v>
      </c>
      <c r="G26" s="45">
        <v>490516.86</v>
      </c>
      <c r="H26" s="3">
        <v>921026</v>
      </c>
      <c r="I26" s="3">
        <v>221216.28</v>
      </c>
      <c r="J26" s="6">
        <f t="shared" si="9"/>
        <v>1632759.14</v>
      </c>
      <c r="K26" s="7">
        <f t="shared" si="10"/>
        <v>0.021599069475890322</v>
      </c>
      <c r="L26" s="50">
        <f t="shared" si="11"/>
        <v>-0.07475506624007155</v>
      </c>
      <c r="M26" s="51">
        <f t="shared" si="12"/>
        <v>-0.1515622177535939</v>
      </c>
      <c r="N26" s="52">
        <f t="shared" si="13"/>
        <v>-0.0851613729138273</v>
      </c>
      <c r="O26" s="1"/>
    </row>
    <row r="27" spans="1:15" s="33" customFormat="1" ht="15">
      <c r="A27" s="21" t="s">
        <v>16</v>
      </c>
      <c r="B27" s="45">
        <v>7549.7</v>
      </c>
      <c r="C27" s="3">
        <v>6877.88</v>
      </c>
      <c r="D27" s="3">
        <v>26449.22</v>
      </c>
      <c r="E27" s="6">
        <f t="shared" si="7"/>
        <v>40876.8</v>
      </c>
      <c r="F27" s="47">
        <f t="shared" si="8"/>
        <v>0.0005472050558945599</v>
      </c>
      <c r="G27" s="45">
        <v>84.81</v>
      </c>
      <c r="H27" s="3">
        <v>14309.08</v>
      </c>
      <c r="I27" s="3">
        <v>25853.22</v>
      </c>
      <c r="J27" s="6">
        <f t="shared" si="9"/>
        <v>40247.11</v>
      </c>
      <c r="K27" s="7">
        <f t="shared" si="10"/>
        <v>0.00053241173409925</v>
      </c>
      <c r="L27" s="50">
        <f t="shared" si="11"/>
        <v>0.0023405764529256246</v>
      </c>
      <c r="M27" s="51">
        <f t="shared" si="12"/>
        <v>0.02305322122350706</v>
      </c>
      <c r="N27" s="52">
        <f t="shared" si="13"/>
        <v>0.015645595422876468</v>
      </c>
      <c r="O27" s="1"/>
    </row>
    <row r="28" spans="1:15" s="33" customFormat="1" ht="15">
      <c r="A28" s="21" t="s">
        <v>23</v>
      </c>
      <c r="B28" s="45">
        <v>31399.45</v>
      </c>
      <c r="C28" s="3">
        <v>12666.02</v>
      </c>
      <c r="D28" s="3">
        <v>6219.4</v>
      </c>
      <c r="E28" s="6">
        <f t="shared" si="7"/>
        <v>50284.87</v>
      </c>
      <c r="F28" s="47">
        <f t="shared" si="8"/>
        <v>0.000673147973887405</v>
      </c>
      <c r="G28" s="45">
        <v>36252.81</v>
      </c>
      <c r="H28" s="3">
        <v>16825.39</v>
      </c>
      <c r="I28" s="3">
        <v>98.86</v>
      </c>
      <c r="J28" s="6">
        <f t="shared" si="9"/>
        <v>53177.06</v>
      </c>
      <c r="K28" s="7">
        <f t="shared" si="10"/>
        <v>0.0007034564898920659</v>
      </c>
      <c r="L28" s="50">
        <f t="shared" si="11"/>
        <v>-0.1698009729041301</v>
      </c>
      <c r="M28" s="51">
        <f t="shared" si="12"/>
        <v>61.91118753793243</v>
      </c>
      <c r="N28" s="52">
        <f t="shared" si="13"/>
        <v>-0.05438792592144048</v>
      </c>
      <c r="O28" s="1"/>
    </row>
    <row r="29" spans="1:15" s="33" customFormat="1" ht="15">
      <c r="A29" s="21" t="s">
        <v>13</v>
      </c>
      <c r="B29" s="45">
        <v>2491033.73</v>
      </c>
      <c r="C29" s="3">
        <v>341745.52</v>
      </c>
      <c r="D29" s="3">
        <v>1911073.03</v>
      </c>
      <c r="E29" s="6">
        <f t="shared" si="7"/>
        <v>4743852.28</v>
      </c>
      <c r="F29" s="47">
        <f t="shared" si="8"/>
        <v>0.06350448058637015</v>
      </c>
      <c r="G29" s="45">
        <v>2621098.43</v>
      </c>
      <c r="H29" s="3">
        <v>311663.35</v>
      </c>
      <c r="I29" s="3">
        <v>1885647.82</v>
      </c>
      <c r="J29" s="6">
        <f t="shared" si="9"/>
        <v>4818409.600000001</v>
      </c>
      <c r="K29" s="7">
        <f t="shared" si="10"/>
        <v>0.06374067133606547</v>
      </c>
      <c r="L29" s="50">
        <f t="shared" si="11"/>
        <v>-0.03409159607910606</v>
      </c>
      <c r="M29" s="51">
        <f t="shared" si="12"/>
        <v>0.01348354116305761</v>
      </c>
      <c r="N29" s="52">
        <f t="shared" si="13"/>
        <v>-0.015473429241050884</v>
      </c>
      <c r="O29" s="1"/>
    </row>
    <row r="30" spans="1:15" s="33" customFormat="1" ht="15">
      <c r="A30" s="21" t="s">
        <v>24</v>
      </c>
      <c r="B30" s="45">
        <v>84583.17</v>
      </c>
      <c r="C30" s="3">
        <v>23032.09</v>
      </c>
      <c r="D30" s="3">
        <v>1071.8</v>
      </c>
      <c r="E30" s="6">
        <f t="shared" si="7"/>
        <v>108687.06</v>
      </c>
      <c r="F30" s="47">
        <f t="shared" si="8"/>
        <v>0.0014549599954574572</v>
      </c>
      <c r="G30" s="45">
        <v>92108.36</v>
      </c>
      <c r="H30" s="3">
        <v>28969.82</v>
      </c>
      <c r="I30" s="3">
        <v>1279.15</v>
      </c>
      <c r="J30" s="6">
        <f t="shared" si="9"/>
        <v>122357.32999999999</v>
      </c>
      <c r="K30" s="7">
        <f t="shared" si="10"/>
        <v>0.0016186125723077801</v>
      </c>
      <c r="L30" s="50">
        <f t="shared" si="11"/>
        <v>-0.1111919587823339</v>
      </c>
      <c r="M30" s="51">
        <f t="shared" si="12"/>
        <v>-0.16209983191963417</v>
      </c>
      <c r="N30" s="52">
        <f t="shared" si="13"/>
        <v>-0.1117241607021009</v>
      </c>
      <c r="O30" s="1"/>
    </row>
    <row r="31" spans="1:15" s="33" customFormat="1" ht="15">
      <c r="A31" s="21" t="s">
        <v>25</v>
      </c>
      <c r="B31" s="45">
        <v>1201245.49</v>
      </c>
      <c r="C31" s="3">
        <v>416326.13</v>
      </c>
      <c r="D31" s="3">
        <v>84993.52</v>
      </c>
      <c r="E31" s="6">
        <f t="shared" si="7"/>
        <v>1702565.1400000001</v>
      </c>
      <c r="F31" s="47">
        <f t="shared" si="8"/>
        <v>0.02279171198816515</v>
      </c>
      <c r="G31" s="45">
        <v>1282009.87</v>
      </c>
      <c r="H31" s="3">
        <v>498085.4</v>
      </c>
      <c r="I31" s="3">
        <v>109397.73</v>
      </c>
      <c r="J31" s="6">
        <f t="shared" si="9"/>
        <v>1889493</v>
      </c>
      <c r="K31" s="7">
        <f t="shared" si="10"/>
        <v>0.02499529145566959</v>
      </c>
      <c r="L31" s="50">
        <f t="shared" si="11"/>
        <v>-0.0913005347180097</v>
      </c>
      <c r="M31" s="51">
        <f t="shared" si="12"/>
        <v>-0.22307784631363003</v>
      </c>
      <c r="N31" s="52">
        <f t="shared" si="13"/>
        <v>-0.09893016803978627</v>
      </c>
      <c r="O31" s="1"/>
    </row>
    <row r="32" spans="1:15" s="33" customFormat="1" ht="15">
      <c r="A32" s="21" t="s">
        <v>26</v>
      </c>
      <c r="B32" s="45">
        <v>33025.99</v>
      </c>
      <c r="C32" s="3">
        <v>37684.67</v>
      </c>
      <c r="D32" s="3">
        <v>57975.16</v>
      </c>
      <c r="E32" s="6">
        <f t="shared" si="7"/>
        <v>128685.82</v>
      </c>
      <c r="F32" s="47">
        <f t="shared" si="8"/>
        <v>0.0017226771989475025</v>
      </c>
      <c r="G32" s="45">
        <v>35806.81</v>
      </c>
      <c r="H32" s="3">
        <v>59109.37</v>
      </c>
      <c r="I32" s="3">
        <v>27997.73</v>
      </c>
      <c r="J32" s="6">
        <f t="shared" si="9"/>
        <v>122913.90999999999</v>
      </c>
      <c r="K32" s="7">
        <f t="shared" si="10"/>
        <v>0.001625975330104923</v>
      </c>
      <c r="L32" s="50">
        <f t="shared" si="11"/>
        <v>-0.255019955501791</v>
      </c>
      <c r="M32" s="51">
        <f t="shared" si="12"/>
        <v>1.0707093039328548</v>
      </c>
      <c r="N32" s="52">
        <f t="shared" si="13"/>
        <v>0.046958965018686794</v>
      </c>
      <c r="O32" s="1"/>
    </row>
    <row r="33" spans="1:15" s="33" customFormat="1" ht="15">
      <c r="A33" s="21" t="s">
        <v>27</v>
      </c>
      <c r="B33" s="45">
        <v>6551244.27</v>
      </c>
      <c r="C33" s="3">
        <v>628853.05</v>
      </c>
      <c r="D33" s="3">
        <v>167091.01</v>
      </c>
      <c r="E33" s="6">
        <f t="shared" si="7"/>
        <v>7347188.329999999</v>
      </c>
      <c r="F33" s="47">
        <f t="shared" si="8"/>
        <v>0.09835453364220065</v>
      </c>
      <c r="G33" s="45">
        <v>7080146.41</v>
      </c>
      <c r="H33" s="3">
        <v>581572.75</v>
      </c>
      <c r="I33" s="3">
        <v>211986.67</v>
      </c>
      <c r="J33" s="6">
        <f t="shared" si="9"/>
        <v>7873705.83</v>
      </c>
      <c r="K33" s="7">
        <f t="shared" si="10"/>
        <v>0.10415787306809544</v>
      </c>
      <c r="L33" s="50">
        <f t="shared" si="11"/>
        <v>-0.06286080577247377</v>
      </c>
      <c r="M33" s="51">
        <f t="shared" si="12"/>
        <v>-0.2117852976321577</v>
      </c>
      <c r="N33" s="52">
        <f t="shared" si="13"/>
        <v>-0.066870354489736</v>
      </c>
      <c r="O33" s="1"/>
    </row>
    <row r="34" spans="1:15" s="33" customFormat="1" ht="15">
      <c r="A34" s="21" t="s">
        <v>14</v>
      </c>
      <c r="B34" s="45">
        <v>293610.74</v>
      </c>
      <c r="C34" s="3">
        <v>244010.93</v>
      </c>
      <c r="D34" s="3">
        <v>150401.03</v>
      </c>
      <c r="E34" s="6">
        <f t="shared" si="7"/>
        <v>688022.7</v>
      </c>
      <c r="F34" s="47">
        <f t="shared" si="8"/>
        <v>0.009210346700578959</v>
      </c>
      <c r="G34" s="45">
        <v>287559.75</v>
      </c>
      <c r="H34" s="3">
        <v>295461.08</v>
      </c>
      <c r="I34" s="3">
        <v>129733.71</v>
      </c>
      <c r="J34" s="6">
        <f t="shared" si="9"/>
        <v>712754.54</v>
      </c>
      <c r="K34" s="7">
        <f t="shared" si="10"/>
        <v>0.009428723717765408</v>
      </c>
      <c r="L34" s="50">
        <f t="shared" si="11"/>
        <v>-0.07786884732746191</v>
      </c>
      <c r="M34" s="51">
        <f t="shared" si="12"/>
        <v>0.1593057039685366</v>
      </c>
      <c r="N34" s="52">
        <f t="shared" si="13"/>
        <v>-0.03469895821358093</v>
      </c>
      <c r="O34" s="1"/>
    </row>
    <row r="35" spans="1:15" s="33" customFormat="1" ht="15">
      <c r="A35" s="21" t="s">
        <v>28</v>
      </c>
      <c r="B35" s="45">
        <v>5889132.03</v>
      </c>
      <c r="C35" s="3">
        <v>4414607.87</v>
      </c>
      <c r="D35" s="14">
        <v>5219952.12</v>
      </c>
      <c r="E35" s="6">
        <f t="shared" si="7"/>
        <v>15523692.02</v>
      </c>
      <c r="F35" s="47">
        <f t="shared" si="8"/>
        <v>0.20781085504476948</v>
      </c>
      <c r="G35" s="45">
        <v>5651780.8</v>
      </c>
      <c r="H35" s="3">
        <v>4086948.35</v>
      </c>
      <c r="I35" s="14">
        <v>4831372.37</v>
      </c>
      <c r="J35" s="6">
        <f t="shared" si="9"/>
        <v>14570101.52</v>
      </c>
      <c r="K35" s="7">
        <f t="shared" si="10"/>
        <v>0.19274161588907424</v>
      </c>
      <c r="L35" s="50">
        <f t="shared" si="11"/>
        <v>0.058016887141788986</v>
      </c>
      <c r="M35" s="51">
        <f t="shared" si="12"/>
        <v>0.08042844149477135</v>
      </c>
      <c r="N35" s="52">
        <f t="shared" si="13"/>
        <v>0.06544844582524223</v>
      </c>
      <c r="O35" s="1"/>
    </row>
    <row r="36" spans="1:15" s="33" customFormat="1" ht="15.75" thickBot="1">
      <c r="A36" s="22" t="s">
        <v>9</v>
      </c>
      <c r="B36" s="46">
        <v>56117.25</v>
      </c>
      <c r="C36" s="36">
        <v>48398.76</v>
      </c>
      <c r="D36" s="36">
        <v>21187.85</v>
      </c>
      <c r="E36" s="6">
        <f t="shared" si="7"/>
        <v>125703.86000000002</v>
      </c>
      <c r="F36" s="47">
        <f t="shared" si="8"/>
        <v>0.0016827586243899214</v>
      </c>
      <c r="G36" s="46">
        <v>112275.44</v>
      </c>
      <c r="H36" s="36">
        <v>59118.21</v>
      </c>
      <c r="I36" s="36">
        <v>36755.9</v>
      </c>
      <c r="J36" s="6">
        <f t="shared" si="9"/>
        <v>208149.55</v>
      </c>
      <c r="K36" s="7">
        <f t="shared" si="10"/>
        <v>0.0027535210072842137</v>
      </c>
      <c r="L36" s="56">
        <f t="shared" si="11"/>
        <v>-0.3901990534655163</v>
      </c>
      <c r="M36" s="57">
        <f t="shared" si="12"/>
        <v>-0.42355240927306914</v>
      </c>
      <c r="N36" s="52">
        <f t="shared" si="13"/>
        <v>-0.3960887256302018</v>
      </c>
      <c r="O36" s="1"/>
    </row>
    <row r="37" spans="1:15" s="33" customFormat="1" ht="16.5" thickBot="1" thickTop="1">
      <c r="A37" s="15" t="s">
        <v>8</v>
      </c>
      <c r="B37" s="16">
        <f>SUM(B23:B36)</f>
        <v>44020218.64</v>
      </c>
      <c r="C37" s="16">
        <f>SUM(C23:C36)</f>
        <v>7461518.92</v>
      </c>
      <c r="D37" s="17">
        <f>SUM(D23:D36)</f>
        <v>23219326.62000001</v>
      </c>
      <c r="E37" s="17">
        <f>SUM(E23:E36)</f>
        <v>74701064.17999999</v>
      </c>
      <c r="F37" s="48">
        <f>IF(E$37=0,"0.00%",E37/E$37)</f>
        <v>1</v>
      </c>
      <c r="G37" s="16">
        <f>SUM(G23:G36)</f>
        <v>45119841.17999999</v>
      </c>
      <c r="H37" s="16">
        <f>SUM(H23:H36)</f>
        <v>7332255.96</v>
      </c>
      <c r="I37" s="17">
        <f>SUM(I23:I36)</f>
        <v>23141860.36</v>
      </c>
      <c r="J37" s="17">
        <f>SUM(J23:J36)</f>
        <v>75593957.49999999</v>
      </c>
      <c r="K37" s="18">
        <f>IF(J$37=0,"0.00%",J37/J$37)</f>
        <v>1</v>
      </c>
      <c r="L37" s="55">
        <f t="shared" si="11"/>
        <v>-0.018499919601117187</v>
      </c>
      <c r="M37" s="54">
        <f t="shared" si="12"/>
        <v>0.003347451708502591</v>
      </c>
      <c r="N37" s="48">
        <f>IF(J37=0,"0.00%",E37/J37-1)</f>
        <v>-0.011811702277923386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Oct 17-18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2018-11-22T18:54:00Z</cp:lastPrinted>
  <dcterms:created xsi:type="dcterms:W3CDTF">2006-01-31T19:56:50Z</dcterms:created>
  <dcterms:modified xsi:type="dcterms:W3CDTF">2018-11-22T18:55:39Z</dcterms:modified>
  <cp:category/>
  <cp:version/>
  <cp:contentType/>
  <cp:contentStatus/>
</cp:coreProperties>
</file>