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830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<sst xmlns="http://schemas.openxmlformats.org/spreadsheetml/2006/main" count="90" uniqueCount="33">
  <si>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</si>
  <si>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</si>
  <si>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</si>
  <si>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</si>
  <si>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</si>
  <si>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</si>
  <si>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</si>
  <si>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</si>
  <si>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</si>
  <si>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</si>
  <si>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</si>
  <si>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</si>
  <si>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</si>
  <si>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</si>
  <si>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</si>
  <si>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</si>
  <si>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</si>
  <si>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</si>
  <si>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</si>
  <si>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</si>
  <si>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</si>
  <si>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</si>
  <si>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</si>
  <si>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</si>
  <si>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</si>
  <si>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</si>
  <si>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</si>
  <si>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</si>
  <si>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</si>
  <si>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Apr 17</t>
  </si>
  <si>
    <t>Jan - Apr 17</t>
  </si>
  <si>
    <t>Apr 18</t>
  </si>
  <si>
    <t>Jan - Apr 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</si>
</sst>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  <xf numFmtId="164" fontId="2" fillId="0" borderId="13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view="pageLayout" zoomScaleNormal="75" workbookViewId="0" topLeftCell="A1">
      <selection activeCell="A45" sqref="A39:O45"/>
    </sheetView>
  </sheetViews>
  <sheetFormatPr defaultColWidth="9.140625" defaultRowHeight="12.75"/>
  <cols>
    <col min="1" max="1" width="51.140625" style="32" customWidth="1"/>
    <col min="2" max="2" width="17.57421875" style="32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8515625" style="1" bestFit="1" customWidth="1"/>
    <col min="14" max="14" width="9.8515625" style="1" customWidth="1"/>
    <col min="15" max="16384" width="9.140625" style="1" customWidth="1"/>
  </cols>
  <sheetData>
    <row r="1" spans="1:14" s="36" customFormat="1" ht="15" thickBot="1" thickTop="1">
      <c r="A1" s="23" t="s">
        <v>17</v>
      </c>
      <c r="B1" s="40"/>
      <c r="C1" s="27"/>
      <c r="D1" s="33" t="s">
        <v>31</v>
      </c>
      <c r="E1" s="28"/>
      <c r="F1" s="29"/>
      <c r="G1" s="30"/>
      <c r="H1" s="28"/>
      <c r="I1" s="33" t="s">
        <v>29</v>
      </c>
      <c r="J1" s="28"/>
      <c r="K1" s="29"/>
      <c r="L1" s="30"/>
      <c r="M1" s="27" t="s">
        <v>12</v>
      </c>
      <c r="N1" s="29"/>
    </row>
    <row r="2" spans="1:14" s="32" customFormat="1" ht="14.25" thickTop="1">
      <c r="A2" s="19" t="s">
        <v>0</v>
      </c>
      <c r="B2" s="41" t="s">
        <v>19</v>
      </c>
      <c r="C2" s="24" t="s">
        <v>18</v>
      </c>
      <c r="D2" s="25" t="s">
        <v>2</v>
      </c>
      <c r="E2" s="25" t="s">
        <v>3</v>
      </c>
      <c r="F2" s="26" t="s">
        <v>10</v>
      </c>
      <c r="G2" s="41" t="s">
        <v>19</v>
      </c>
      <c r="H2" s="24" t="s">
        <v>18</v>
      </c>
      <c r="I2" s="25" t="s">
        <v>2</v>
      </c>
      <c r="J2" s="25" t="s">
        <v>3</v>
      </c>
      <c r="K2" s="26" t="s">
        <v>10</v>
      </c>
      <c r="L2" s="24" t="s">
        <v>1</v>
      </c>
      <c r="M2" s="25" t="s">
        <v>2</v>
      </c>
      <c r="N2" s="26" t="s">
        <v>3</v>
      </c>
    </row>
    <row r="3" spans="1:14" s="32" customFormat="1" ht="14.25" thickBot="1">
      <c r="A3" s="8" t="s">
        <v>4</v>
      </c>
      <c r="B3" s="42" t="s">
        <v>5</v>
      </c>
      <c r="C3" s="9" t="s">
        <v>5</v>
      </c>
      <c r="D3" s="10" t="s">
        <v>6</v>
      </c>
      <c r="E3" s="10"/>
      <c r="F3" s="11" t="s">
        <v>11</v>
      </c>
      <c r="G3" s="42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7" t="s">
        <v>7</v>
      </c>
    </row>
    <row r="4" spans="1:15" s="32" customFormat="1" ht="14.25" thickTop="1">
      <c r="A4" s="20" t="s">
        <v>20</v>
      </c>
      <c r="B4" s="5">
        <v>57147.55</v>
      </c>
      <c r="C4" s="5">
        <v>30195.52</v>
      </c>
      <c r="D4" s="6">
        <v>2705.25</v>
      </c>
      <c r="E4" s="6">
        <f>SUM(B4:D4)</f>
        <v>90048.32</v>
      </c>
      <c r="F4" s="46">
        <f>IF(E$18=0,"0.00%",E4/E$18)</f>
        <v>0.01565628879344972</v>
      </c>
      <c r="G4" s="5">
        <v>78073.05</v>
      </c>
      <c r="H4" s="5">
        <v>38525.46</v>
      </c>
      <c r="I4" s="6">
        <v>9034.62</v>
      </c>
      <c r="J4" s="6">
        <f>SUM(G4:I4)</f>
        <v>125633.13</v>
      </c>
      <c r="K4" s="7">
        <f>IF(J$18=0,"0.00%",J4/J$18)</f>
        <v>0.02041530298965702</v>
      </c>
      <c r="L4" s="49">
        <f>IF((G4+H4)=0,"0.00%",(B4+C4)/(G4+H4)-1)</f>
        <v>-0.2509074944439684</v>
      </c>
      <c r="M4" s="50">
        <f>IF(I4=0,"0.00%",D4/I4-1)</f>
        <v>-0.7005684799139311</v>
      </c>
      <c r="N4" s="51">
        <f>IF(J4=0,"0.00%",E4/J4-1)</f>
        <v>-0.2832438386275976</v>
      </c>
      <c r="O4" s="1"/>
    </row>
    <row r="5" spans="1:15" s="32" customFormat="1" ht="13.5">
      <c r="A5" s="21" t="s">
        <v>21</v>
      </c>
      <c r="B5" s="2">
        <v>2002569.51</v>
      </c>
      <c r="C5" s="2">
        <v>0</v>
      </c>
      <c r="D5" s="3">
        <v>713682.23</v>
      </c>
      <c r="E5" s="6">
        <f aca="true" t="shared" si="0" ref="E5:E17">SUM(B5:D5)</f>
        <v>2716251.74</v>
      </c>
      <c r="F5" s="46">
        <f aca="true" t="shared" si="1" ref="F5:F17">IF(E$18=0,"0.00%",E5/E$18)</f>
        <v>0.4722622440613029</v>
      </c>
      <c r="G5" s="2">
        <v>2225795.03</v>
      </c>
      <c r="H5" s="2">
        <v>0</v>
      </c>
      <c r="I5" s="3">
        <v>773838.95</v>
      </c>
      <c r="J5" s="6">
        <f aca="true" t="shared" si="2" ref="J5:J17">SUM(G5:I5)</f>
        <v>2999633.9799999995</v>
      </c>
      <c r="K5" s="7">
        <f aca="true" t="shared" si="3" ref="K5:K17">IF(J$18=0,"0.00%",J5/J$18)</f>
        <v>0.4874385964894035</v>
      </c>
      <c r="L5" s="49">
        <f aca="true" t="shared" si="4" ref="L5:L17">IF((G5+H5)=0,"0.00%",(B5+C5)/(G5+H5)-1)</f>
        <v>-0.10029024101109607</v>
      </c>
      <c r="M5" s="50">
        <f aca="true" t="shared" si="5" ref="M5:M17">IF(I5=0,"0.00%",D5/I5-1)</f>
        <v>-0.07773803580189387</v>
      </c>
      <c r="N5" s="51">
        <f aca="true" t="shared" si="6" ref="N5:N17">IF(J5=0,"0.00%",E5/J5-1)</f>
        <v>-0.09447227291377713</v>
      </c>
      <c r="O5" s="1"/>
    </row>
    <row r="6" spans="1:15" s="32" customFormat="1" ht="13.5">
      <c r="A6" s="21" t="s">
        <v>22</v>
      </c>
      <c r="B6" s="2">
        <v>3063.79</v>
      </c>
      <c r="C6" s="2">
        <v>0</v>
      </c>
      <c r="D6" s="3">
        <v>362627.62</v>
      </c>
      <c r="E6" s="6">
        <f t="shared" si="0"/>
        <v>365691.41</v>
      </c>
      <c r="F6" s="46">
        <f t="shared" si="1"/>
        <v>0.06358108984425058</v>
      </c>
      <c r="G6" s="2">
        <v>2824.08</v>
      </c>
      <c r="H6" s="2">
        <v>0</v>
      </c>
      <c r="I6" s="3">
        <v>371951.18</v>
      </c>
      <c r="J6" s="6">
        <f t="shared" si="2"/>
        <v>374775.26</v>
      </c>
      <c r="K6" s="7">
        <f t="shared" si="3"/>
        <v>0.06090073920730533</v>
      </c>
      <c r="L6" s="49">
        <f t="shared" si="4"/>
        <v>0.08488073992238188</v>
      </c>
      <c r="M6" s="50">
        <f t="shared" si="5"/>
        <v>-0.02506662299068385</v>
      </c>
      <c r="N6" s="51">
        <f t="shared" si="6"/>
        <v>-0.024238126070541655</v>
      </c>
      <c r="O6" s="1"/>
    </row>
    <row r="7" spans="1:15" s="32" customFormat="1" ht="13.5">
      <c r="A7" s="21" t="s">
        <v>15</v>
      </c>
      <c r="B7" s="2">
        <v>28899.61</v>
      </c>
      <c r="C7" s="2">
        <v>42272.46</v>
      </c>
      <c r="D7" s="3">
        <v>9555.97</v>
      </c>
      <c r="E7" s="6">
        <f t="shared" si="0"/>
        <v>80728.04000000001</v>
      </c>
      <c r="F7" s="46">
        <f t="shared" si="1"/>
        <v>0.014035814415739914</v>
      </c>
      <c r="G7" s="2">
        <v>21369.32</v>
      </c>
      <c r="H7" s="2">
        <v>54315.57</v>
      </c>
      <c r="I7" s="3">
        <v>10945.53</v>
      </c>
      <c r="J7" s="6">
        <f t="shared" si="2"/>
        <v>86630.42</v>
      </c>
      <c r="K7" s="7">
        <f t="shared" si="3"/>
        <v>0.01407738764783814</v>
      </c>
      <c r="L7" s="49">
        <f t="shared" si="4"/>
        <v>-0.059626432700106924</v>
      </c>
      <c r="M7" s="50">
        <f t="shared" si="5"/>
        <v>-0.12695228097680067</v>
      </c>
      <c r="N7" s="51">
        <f t="shared" si="6"/>
        <v>-0.06813287988214756</v>
      </c>
      <c r="O7" s="1"/>
    </row>
    <row r="8" spans="1:15" s="32" customFormat="1" ht="13.5">
      <c r="A8" s="21" t="s">
        <v>16</v>
      </c>
      <c r="B8" s="2">
        <v>6</v>
      </c>
      <c r="C8" s="2">
        <v>171.03</v>
      </c>
      <c r="D8" s="3">
        <v>1736.23</v>
      </c>
      <c r="E8" s="6">
        <f t="shared" si="0"/>
        <v>1913.26</v>
      </c>
      <c r="F8" s="46">
        <f t="shared" si="1"/>
        <v>0.00033264974956729465</v>
      </c>
      <c r="G8" s="2">
        <v>29.95</v>
      </c>
      <c r="H8" s="2">
        <v>1158.12</v>
      </c>
      <c r="I8" s="3">
        <v>1800.76</v>
      </c>
      <c r="J8" s="6">
        <f t="shared" si="2"/>
        <v>2988.83</v>
      </c>
      <c r="K8" s="7">
        <f t="shared" si="3"/>
        <v>0.00048568295667374194</v>
      </c>
      <c r="L8" s="49">
        <f t="shared" si="4"/>
        <v>-0.8509936283215636</v>
      </c>
      <c r="M8" s="50">
        <f t="shared" si="5"/>
        <v>-0.035834869721673046</v>
      </c>
      <c r="N8" s="51">
        <f t="shared" si="6"/>
        <v>-0.3598632240709575</v>
      </c>
      <c r="O8" s="1"/>
    </row>
    <row r="9" spans="1:15" s="32" customFormat="1" ht="13.5">
      <c r="A9" s="21" t="s">
        <v>23</v>
      </c>
      <c r="B9" s="2">
        <v>2444.6</v>
      </c>
      <c r="C9" s="2">
        <v>1140.74</v>
      </c>
      <c r="D9" s="3">
        <v>0</v>
      </c>
      <c r="E9" s="6">
        <f t="shared" si="0"/>
        <v>3585.34</v>
      </c>
      <c r="F9" s="46">
        <f t="shared" si="1"/>
        <v>0.0006233666376308522</v>
      </c>
      <c r="G9" s="2">
        <v>3020.3</v>
      </c>
      <c r="H9" s="2">
        <v>2015.62</v>
      </c>
      <c r="I9" s="3">
        <v>0</v>
      </c>
      <c r="J9" s="6">
        <f t="shared" si="2"/>
        <v>5035.92</v>
      </c>
      <c r="K9" s="7">
        <f t="shared" si="3"/>
        <v>0.0008183337677862008</v>
      </c>
      <c r="L9" s="49">
        <f t="shared" si="4"/>
        <v>-0.2880466727032994</v>
      </c>
      <c r="M9" s="50" t="str">
        <f t="shared" si="5"/>
        <v>0.00%</v>
      </c>
      <c r="N9" s="51">
        <f t="shared" si="6"/>
        <v>-0.2880466727032994</v>
      </c>
      <c r="O9" s="1"/>
    </row>
    <row r="10" spans="1:15" s="32" customFormat="1" ht="13.5">
      <c r="A10" s="21" t="s">
        <v>13</v>
      </c>
      <c r="B10" s="2">
        <v>191512.14</v>
      </c>
      <c r="C10" s="2">
        <v>27104.38</v>
      </c>
      <c r="D10" s="3">
        <v>120294.01</v>
      </c>
      <c r="E10" s="6">
        <f t="shared" si="0"/>
        <v>338910.53</v>
      </c>
      <c r="F10" s="46">
        <f t="shared" si="1"/>
        <v>0.05892482094969795</v>
      </c>
      <c r="G10" s="2">
        <v>216312.98</v>
      </c>
      <c r="H10" s="2">
        <v>25093.54</v>
      </c>
      <c r="I10" s="3">
        <v>126742.76</v>
      </c>
      <c r="J10" s="6">
        <f t="shared" si="2"/>
        <v>368149.28</v>
      </c>
      <c r="K10" s="7">
        <f t="shared" si="3"/>
        <v>0.059824021710070265</v>
      </c>
      <c r="L10" s="49">
        <f t="shared" si="4"/>
        <v>-0.0944050724064951</v>
      </c>
      <c r="M10" s="50">
        <f t="shared" si="5"/>
        <v>-0.0508806183485353</v>
      </c>
      <c r="N10" s="51">
        <f t="shared" si="6"/>
        <v>-0.07942090773612265</v>
      </c>
      <c r="O10" s="1"/>
    </row>
    <row r="11" spans="1:15" s="32" customFormat="1" ht="13.5">
      <c r="A11" s="21" t="s">
        <v>24</v>
      </c>
      <c r="B11" s="2">
        <v>5960.26</v>
      </c>
      <c r="C11" s="2">
        <v>1067.02</v>
      </c>
      <c r="D11" s="3">
        <v>17.95</v>
      </c>
      <c r="E11" s="6">
        <f t="shared" si="0"/>
        <v>7045.2300000000005</v>
      </c>
      <c r="F11" s="46">
        <f t="shared" si="1"/>
        <v>0.0012249218585785471</v>
      </c>
      <c r="G11" s="2">
        <v>7133.09</v>
      </c>
      <c r="H11" s="2">
        <v>1222.23</v>
      </c>
      <c r="I11" s="3">
        <v>249</v>
      </c>
      <c r="J11" s="6">
        <f t="shared" si="2"/>
        <v>8604.32</v>
      </c>
      <c r="K11" s="7">
        <f t="shared" si="3"/>
        <v>0.0013981964774734633</v>
      </c>
      <c r="L11" s="49">
        <f t="shared" si="4"/>
        <v>-0.15894543835544284</v>
      </c>
      <c r="M11" s="50">
        <f t="shared" si="5"/>
        <v>-0.9279116465863454</v>
      </c>
      <c r="N11" s="51">
        <f t="shared" si="6"/>
        <v>-0.1811985142347099</v>
      </c>
      <c r="O11" s="1"/>
    </row>
    <row r="12" spans="1:15" s="32" customFormat="1" ht="13.5">
      <c r="A12" s="21" t="s">
        <v>25</v>
      </c>
      <c r="B12" s="2">
        <v>81545.63</v>
      </c>
      <c r="C12" s="2">
        <v>30057.34</v>
      </c>
      <c r="D12" s="3">
        <v>4465.32</v>
      </c>
      <c r="E12" s="6">
        <f t="shared" si="0"/>
        <v>116068.29000000001</v>
      </c>
      <c r="F12" s="46">
        <f t="shared" si="1"/>
        <v>0.020180261752821952</v>
      </c>
      <c r="G12" s="2">
        <v>92877.54</v>
      </c>
      <c r="H12" s="2">
        <v>41430.11</v>
      </c>
      <c r="I12" s="3">
        <v>6281.01</v>
      </c>
      <c r="J12" s="6">
        <f t="shared" si="2"/>
        <v>140588.66</v>
      </c>
      <c r="K12" s="7">
        <f t="shared" si="3"/>
        <v>0.022845567015721685</v>
      </c>
      <c r="L12" s="49">
        <f t="shared" si="4"/>
        <v>-0.16904978979231633</v>
      </c>
      <c r="M12" s="50">
        <f t="shared" si="5"/>
        <v>-0.2890761199233882</v>
      </c>
      <c r="N12" s="51">
        <f t="shared" si="6"/>
        <v>-0.17441214675493744</v>
      </c>
      <c r="O12" s="1"/>
    </row>
    <row r="13" spans="1:15" s="32" customFormat="1" ht="13.5">
      <c r="A13" s="21" t="s">
        <v>26</v>
      </c>
      <c r="B13" s="2">
        <v>1689.14</v>
      </c>
      <c r="C13" s="2">
        <v>2709.71</v>
      </c>
      <c r="D13" s="3">
        <v>4326.14</v>
      </c>
      <c r="E13" s="6">
        <f t="shared" si="0"/>
        <v>8724.990000000002</v>
      </c>
      <c r="F13" s="46">
        <f t="shared" si="1"/>
        <v>0.0015169740330520424</v>
      </c>
      <c r="G13" s="2">
        <v>2087.81</v>
      </c>
      <c r="H13" s="2">
        <v>2619.45</v>
      </c>
      <c r="I13" s="3">
        <v>2371.14</v>
      </c>
      <c r="J13" s="6">
        <f t="shared" si="2"/>
        <v>7078.4</v>
      </c>
      <c r="K13" s="7">
        <f t="shared" si="3"/>
        <v>0.0011502354568575044</v>
      </c>
      <c r="L13" s="49">
        <f t="shared" si="4"/>
        <v>-0.06551794462171201</v>
      </c>
      <c r="M13" s="50">
        <f t="shared" si="5"/>
        <v>0.8244979208313303</v>
      </c>
      <c r="N13" s="51">
        <f t="shared" si="6"/>
        <v>0.23262177893309244</v>
      </c>
      <c r="O13" s="1"/>
    </row>
    <row r="14" spans="1:15" s="32" customFormat="1" ht="13.5">
      <c r="A14" s="21" t="s">
        <v>27</v>
      </c>
      <c r="B14" s="2">
        <v>499844.38</v>
      </c>
      <c r="C14" s="2">
        <v>56737.26</v>
      </c>
      <c r="D14" s="3">
        <v>14500</v>
      </c>
      <c r="E14" s="6">
        <f t="shared" si="0"/>
        <v>571081.64</v>
      </c>
      <c r="F14" s="46">
        <f t="shared" si="1"/>
        <v>0.09929134802822404</v>
      </c>
      <c r="G14" s="2">
        <v>603454.81</v>
      </c>
      <c r="H14" s="2">
        <v>49186.25</v>
      </c>
      <c r="I14" s="3">
        <v>15437.68</v>
      </c>
      <c r="J14" s="6">
        <f t="shared" si="2"/>
        <v>668078.7400000001</v>
      </c>
      <c r="K14" s="7">
        <f t="shared" si="3"/>
        <v>0.10856236645579312</v>
      </c>
      <c r="L14" s="49">
        <f t="shared" si="4"/>
        <v>-0.14718568273960575</v>
      </c>
      <c r="M14" s="50">
        <f t="shared" si="5"/>
        <v>-0.06073969663835499</v>
      </c>
      <c r="N14" s="51">
        <f t="shared" si="6"/>
        <v>-0.14518812557932925</v>
      </c>
      <c r="O14" s="1"/>
    </row>
    <row r="15" spans="1:15" s="32" customFormat="1" ht="13.5">
      <c r="A15" s="21" t="s">
        <v>14</v>
      </c>
      <c r="B15" s="2">
        <v>14436.21</v>
      </c>
      <c r="C15" s="2">
        <v>13430.01</v>
      </c>
      <c r="D15" s="3">
        <v>7784.78</v>
      </c>
      <c r="E15" s="6">
        <f t="shared" si="0"/>
        <v>35651</v>
      </c>
      <c r="F15" s="46">
        <f t="shared" si="1"/>
        <v>0.006198476015713296</v>
      </c>
      <c r="G15" s="2">
        <v>9277.24</v>
      </c>
      <c r="H15" s="2">
        <v>19298.23</v>
      </c>
      <c r="I15" s="3">
        <v>6227.39</v>
      </c>
      <c r="J15" s="6">
        <f t="shared" si="2"/>
        <v>34802.86</v>
      </c>
      <c r="K15" s="7">
        <f t="shared" si="3"/>
        <v>0.005655442412416333</v>
      </c>
      <c r="L15" s="49">
        <f t="shared" si="4"/>
        <v>-0.024820239177168357</v>
      </c>
      <c r="M15" s="50">
        <f t="shared" si="5"/>
        <v>0.2500871151477584</v>
      </c>
      <c r="N15" s="51">
        <f t="shared" si="6"/>
        <v>0.02436983627207656</v>
      </c>
      <c r="O15" s="1"/>
    </row>
    <row r="16" spans="1:15" s="32" customFormat="1" ht="13.5">
      <c r="A16" s="21" t="s">
        <v>28</v>
      </c>
      <c r="B16" s="2">
        <v>513219.16</v>
      </c>
      <c r="C16" s="2">
        <v>406411.54</v>
      </c>
      <c r="D16" s="14">
        <v>485588.47</v>
      </c>
      <c r="E16" s="6">
        <f t="shared" si="0"/>
        <v>1405219.17</v>
      </c>
      <c r="F16" s="46">
        <f t="shared" si="1"/>
        <v>0.24431901831829525</v>
      </c>
      <c r="G16" s="2">
        <v>497922.66</v>
      </c>
      <c r="H16" s="2">
        <v>375286.57</v>
      </c>
      <c r="I16" s="14">
        <v>445231.08</v>
      </c>
      <c r="J16" s="6">
        <f t="shared" si="2"/>
        <v>1318440.31</v>
      </c>
      <c r="K16" s="7">
        <f t="shared" si="3"/>
        <v>0.21424570415803004</v>
      </c>
      <c r="L16" s="49">
        <f t="shared" si="4"/>
        <v>0.053161909431488796</v>
      </c>
      <c r="M16" s="50">
        <f t="shared" si="5"/>
        <v>0.09064369450578336</v>
      </c>
      <c r="N16" s="51">
        <f t="shared" si="6"/>
        <v>0.06581933163132714</v>
      </c>
      <c r="O16" s="1"/>
    </row>
    <row r="17" spans="1:15" s="32" customFormat="1" ht="14.25" thickBot="1">
      <c r="A17" s="22" t="s">
        <v>9</v>
      </c>
      <c r="B17" s="2">
        <v>5953.32</v>
      </c>
      <c r="C17" s="2">
        <v>3316.33</v>
      </c>
      <c r="D17" s="35">
        <v>1386.44</v>
      </c>
      <c r="E17" s="6">
        <f t="shared" si="0"/>
        <v>10656.09</v>
      </c>
      <c r="F17" s="46">
        <f t="shared" si="1"/>
        <v>0.0018527255416757537</v>
      </c>
      <c r="G17" s="2">
        <v>7880.63</v>
      </c>
      <c r="H17" s="2">
        <v>4177.47</v>
      </c>
      <c r="I17" s="35">
        <v>1372.25</v>
      </c>
      <c r="J17" s="6">
        <f t="shared" si="2"/>
        <v>13430.35</v>
      </c>
      <c r="K17" s="7">
        <f t="shared" si="3"/>
        <v>0.002182423254973749</v>
      </c>
      <c r="L17" s="49">
        <f t="shared" si="4"/>
        <v>-0.23125119214469947</v>
      </c>
      <c r="M17" s="50">
        <f t="shared" si="5"/>
        <v>0.01034068136272559</v>
      </c>
      <c r="N17" s="51">
        <f t="shared" si="6"/>
        <v>-0.20656647071744227</v>
      </c>
      <c r="O17" s="1"/>
    </row>
    <row r="18" spans="1:15" s="32" customFormat="1" ht="15" thickBot="1" thickTop="1">
      <c r="A18" s="15" t="s">
        <v>8</v>
      </c>
      <c r="B18" s="16">
        <f>SUM(B4:B17)</f>
        <v>3408291.3</v>
      </c>
      <c r="C18" s="16">
        <f>SUM(C4:C17)</f>
        <v>614613.34</v>
      </c>
      <c r="D18" s="17">
        <f>SUM(D4:D17)</f>
        <v>1728670.41</v>
      </c>
      <c r="E18" s="17">
        <f>SUM(E4:E17)</f>
        <v>5751575.05</v>
      </c>
      <c r="F18" s="47">
        <f>IF(E$18=0,"0.00%",E18/E$18)</f>
        <v>1</v>
      </c>
      <c r="G18" s="16">
        <f>SUM(G4:G17)</f>
        <v>3768058.4899999998</v>
      </c>
      <c r="H18" s="16">
        <f>SUM(H4:H17)</f>
        <v>614328.62</v>
      </c>
      <c r="I18" s="17">
        <f>SUM(I4:I17)</f>
        <v>1771483.3499999999</v>
      </c>
      <c r="J18" s="17">
        <f>SUM(J4:J17)</f>
        <v>6153870.459999999</v>
      </c>
      <c r="K18" s="18">
        <f>IF(J$18=0,"0.00%",J18/J$18)</f>
        <v>1</v>
      </c>
      <c r="L18" s="52">
        <f>IF(H18=0,"0.00%",(B18+C18)/(G18+H18)-1)</f>
        <v>-0.08202891734044004</v>
      </c>
      <c r="M18" s="53">
        <f>IF(I18=0,"0.00%",D18/I18-1)</f>
        <v>-0.024167847809577148</v>
      </c>
      <c r="N18" s="47">
        <f>IF(J18=0,"0.00%",E18/J18-1)</f>
        <v>-0.06537274591899667</v>
      </c>
      <c r="O18" s="34"/>
    </row>
    <row r="19" spans="1:15" s="32" customFormat="1" ht="15" thickBot="1" thickTop="1">
      <c r="A19" s="31"/>
      <c r="B19" s="31"/>
      <c r="C19" s="31"/>
      <c r="D19" s="1"/>
      <c r="E19" s="1"/>
      <c r="F19" s="48"/>
      <c r="G19" s="4"/>
      <c r="H19" s="1"/>
      <c r="I19" s="1"/>
      <c r="J19" s="1"/>
      <c r="K19" s="1"/>
      <c r="L19" s="1"/>
      <c r="M19" s="1"/>
      <c r="N19" s="1"/>
      <c r="O19" s="1"/>
    </row>
    <row r="20" spans="1:15" s="32" customFormat="1" ht="15" thickBot="1" thickTop="1">
      <c r="A20" s="23" t="s">
        <v>17</v>
      </c>
      <c r="B20" s="40"/>
      <c r="C20" s="27"/>
      <c r="D20" s="38" t="s">
        <v>32</v>
      </c>
      <c r="E20" s="28"/>
      <c r="F20" s="29"/>
      <c r="G20" s="30"/>
      <c r="H20" s="28"/>
      <c r="I20" s="39" t="s">
        <v>30</v>
      </c>
      <c r="J20" s="28"/>
      <c r="K20" s="29"/>
      <c r="L20" s="30"/>
      <c r="M20" s="27" t="s">
        <v>12</v>
      </c>
      <c r="N20" s="29"/>
      <c r="O20" s="1"/>
    </row>
    <row r="21" spans="1:15" s="32" customFormat="1" ht="14.25" thickTop="1">
      <c r="A21" s="19" t="s">
        <v>0</v>
      </c>
      <c r="B21" s="41" t="s">
        <v>19</v>
      </c>
      <c r="C21" s="24" t="s">
        <v>18</v>
      </c>
      <c r="D21" s="25" t="s">
        <v>2</v>
      </c>
      <c r="E21" s="25" t="s">
        <v>3</v>
      </c>
      <c r="F21" s="26" t="s">
        <v>10</v>
      </c>
      <c r="G21" s="41" t="s">
        <v>19</v>
      </c>
      <c r="H21" s="24" t="s">
        <v>18</v>
      </c>
      <c r="I21" s="25" t="s">
        <v>2</v>
      </c>
      <c r="J21" s="25" t="s">
        <v>3</v>
      </c>
      <c r="K21" s="26" t="s">
        <v>10</v>
      </c>
      <c r="L21" s="24" t="s">
        <v>1</v>
      </c>
      <c r="M21" s="25" t="s">
        <v>2</v>
      </c>
      <c r="N21" s="26" t="s">
        <v>3</v>
      </c>
      <c r="O21" s="1"/>
    </row>
    <row r="22" spans="1:15" s="32" customFormat="1" ht="14.25" thickBot="1">
      <c r="A22" s="8" t="s">
        <v>4</v>
      </c>
      <c r="B22" s="42" t="s">
        <v>5</v>
      </c>
      <c r="C22" s="9" t="s">
        <v>5</v>
      </c>
      <c r="D22" s="10" t="s">
        <v>6</v>
      </c>
      <c r="E22" s="10"/>
      <c r="F22" s="11" t="s">
        <v>11</v>
      </c>
      <c r="G22" s="42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7" t="s">
        <v>7</v>
      </c>
      <c r="O22" s="1"/>
    </row>
    <row r="23" spans="1:15" s="32" customFormat="1" ht="14.25" thickTop="1">
      <c r="A23" s="20" t="s">
        <v>20</v>
      </c>
      <c r="B23" s="43">
        <v>174554.37</v>
      </c>
      <c r="C23" s="5">
        <v>108629.78</v>
      </c>
      <c r="D23" s="57">
        <v>11384.49</v>
      </c>
      <c r="E23" s="6">
        <f>SUM(B23:D23)</f>
        <v>294568.64</v>
      </c>
      <c r="F23" s="46">
        <f>IF(E$37=0,"0.00%",E23/E$37)</f>
        <v>0.014555021889982868</v>
      </c>
      <c r="G23" s="43">
        <v>202249.67</v>
      </c>
      <c r="H23" s="5">
        <v>114346.76</v>
      </c>
      <c r="I23" s="57">
        <v>32323.14</v>
      </c>
      <c r="J23" s="6">
        <f>SUM(G23:I23)</f>
        <v>348919.57</v>
      </c>
      <c r="K23" s="7">
        <f>IF(J$37=0,"0.00%",J23/J$37)</f>
        <v>0.017204499745909117</v>
      </c>
      <c r="L23" s="49">
        <f>IF((G23+H23)=0,"0.00",(B23+C23)/(G23+H23)-1)</f>
        <v>-0.10553587101408557</v>
      </c>
      <c r="M23" s="50">
        <f>IF(I23=0,"0.00%",D23/I23-1)</f>
        <v>-0.6477913346289995</v>
      </c>
      <c r="N23" s="51">
        <f>IF(J23=0,"0.00%",E23/J23-1)</f>
        <v>-0.15576922211614552</v>
      </c>
      <c r="O23" s="1"/>
    </row>
    <row r="24" spans="1:15" s="32" customFormat="1" ht="13.5">
      <c r="A24" s="21" t="s">
        <v>21</v>
      </c>
      <c r="B24" s="44">
        <v>7013239.36</v>
      </c>
      <c r="C24" s="2">
        <v>0</v>
      </c>
      <c r="D24" s="58">
        <v>2531121.9</v>
      </c>
      <c r="E24" s="6">
        <f aca="true" t="shared" si="7" ref="E24:E36">SUM(B24:D24)</f>
        <v>9544361.26</v>
      </c>
      <c r="F24" s="46">
        <f aca="true" t="shared" si="8" ref="F24:F36">IF(E$37=0,"0.00%",E24/E$37)</f>
        <v>0.4715993768556098</v>
      </c>
      <c r="G24" s="44">
        <v>7187334.25</v>
      </c>
      <c r="H24" s="2">
        <v>0</v>
      </c>
      <c r="I24" s="58">
        <v>2633536.54</v>
      </c>
      <c r="J24" s="6">
        <f aca="true" t="shared" si="9" ref="J24:J36">SUM(G24:I24)</f>
        <v>9820870.79</v>
      </c>
      <c r="K24" s="7">
        <f aca="true" t="shared" si="10" ref="K24:K36">IF(J$37=0,"0.00%",J24/J$37)</f>
        <v>0.48424675351732566</v>
      </c>
      <c r="L24" s="49">
        <f aca="true" t="shared" si="11" ref="L24:L37">IF((G24+H24)=0,"0.00",(B24+C24)/(G24+H24)-1)</f>
        <v>-0.02422245633003639</v>
      </c>
      <c r="M24" s="50">
        <f aca="true" t="shared" si="12" ref="M24:M37">IF(I24=0,"0.00%",D24/I24-1)</f>
        <v>-0.0388886345203322</v>
      </c>
      <c r="N24" s="51">
        <f aca="true" t="shared" si="13" ref="N24:N36">IF(J24=0,"0.00%",E24/J24-1)</f>
        <v>-0.028155296603795343</v>
      </c>
      <c r="O24" s="1"/>
    </row>
    <row r="25" spans="1:15" s="32" customFormat="1" ht="13.5">
      <c r="A25" s="21" t="s">
        <v>22</v>
      </c>
      <c r="B25" s="44">
        <v>10420.02</v>
      </c>
      <c r="C25" s="2">
        <v>0</v>
      </c>
      <c r="D25" s="58">
        <v>1383504.56</v>
      </c>
      <c r="E25" s="6">
        <f t="shared" si="7"/>
        <v>1393924.58</v>
      </c>
      <c r="F25" s="46">
        <f t="shared" si="8"/>
        <v>0.06887563718556455</v>
      </c>
      <c r="G25" s="44">
        <v>7934.88</v>
      </c>
      <c r="H25" s="2">
        <v>0</v>
      </c>
      <c r="I25" s="58">
        <v>1254729.62</v>
      </c>
      <c r="J25" s="6">
        <f t="shared" si="9"/>
        <v>1262664.5</v>
      </c>
      <c r="K25" s="7">
        <f t="shared" si="10"/>
        <v>0.062259365587944704</v>
      </c>
      <c r="L25" s="49">
        <f t="shared" si="11"/>
        <v>0.3131918819188193</v>
      </c>
      <c r="M25" s="50">
        <f t="shared" si="12"/>
        <v>0.10263162513052015</v>
      </c>
      <c r="N25" s="51">
        <f t="shared" si="13"/>
        <v>0.10395483519177118</v>
      </c>
      <c r="O25" s="1"/>
    </row>
    <row r="26" spans="1:15" s="32" customFormat="1" ht="13.5">
      <c r="A26" s="21" t="s">
        <v>15</v>
      </c>
      <c r="B26" s="44">
        <v>83884.51</v>
      </c>
      <c r="C26" s="3">
        <v>142706.43</v>
      </c>
      <c r="D26" s="58">
        <v>33787.02</v>
      </c>
      <c r="E26" s="6">
        <f t="shared" si="7"/>
        <v>260377.96</v>
      </c>
      <c r="F26" s="46">
        <f t="shared" si="8"/>
        <v>0.012865615659117967</v>
      </c>
      <c r="G26" s="44">
        <v>65983.52</v>
      </c>
      <c r="H26" s="3">
        <v>168367.62</v>
      </c>
      <c r="I26" s="58">
        <v>39331.39</v>
      </c>
      <c r="J26" s="6">
        <f t="shared" si="9"/>
        <v>273682.53</v>
      </c>
      <c r="K26" s="7">
        <f t="shared" si="10"/>
        <v>0.013494717472696545</v>
      </c>
      <c r="L26" s="49">
        <f t="shared" si="11"/>
        <v>-0.0331135577151449</v>
      </c>
      <c r="M26" s="50">
        <f t="shared" si="12"/>
        <v>-0.1409655239746168</v>
      </c>
      <c r="N26" s="51">
        <f t="shared" si="13"/>
        <v>-0.04861315042651804</v>
      </c>
      <c r="O26" s="1"/>
    </row>
    <row r="27" spans="1:15" s="32" customFormat="1" ht="13.5">
      <c r="A27" s="21" t="s">
        <v>16</v>
      </c>
      <c r="B27" s="44">
        <v>6</v>
      </c>
      <c r="C27" s="3">
        <v>575.08</v>
      </c>
      <c r="D27" s="58">
        <v>4133.49</v>
      </c>
      <c r="E27" s="6">
        <f t="shared" si="7"/>
        <v>4714.57</v>
      </c>
      <c r="F27" s="46">
        <f t="shared" si="8"/>
        <v>0.00023295307182684663</v>
      </c>
      <c r="G27" s="44">
        <v>38.95</v>
      </c>
      <c r="H27" s="3">
        <v>3007.95</v>
      </c>
      <c r="I27" s="58">
        <v>4645.34</v>
      </c>
      <c r="J27" s="6">
        <f t="shared" si="9"/>
        <v>7692.24</v>
      </c>
      <c r="K27" s="7">
        <f t="shared" si="10"/>
        <v>0.00037928838765183606</v>
      </c>
      <c r="L27" s="49">
        <f t="shared" si="11"/>
        <v>-0.8092881289179166</v>
      </c>
      <c r="M27" s="50">
        <f t="shared" si="12"/>
        <v>-0.11018569146714785</v>
      </c>
      <c r="N27" s="51">
        <f t="shared" si="13"/>
        <v>-0.38710050648445704</v>
      </c>
      <c r="O27" s="1"/>
    </row>
    <row r="28" spans="1:15" s="32" customFormat="1" ht="13.5">
      <c r="A28" s="21" t="s">
        <v>23</v>
      </c>
      <c r="B28" s="44">
        <v>14368.49</v>
      </c>
      <c r="C28" s="3">
        <v>4354.06</v>
      </c>
      <c r="D28" s="58">
        <v>6199.42</v>
      </c>
      <c r="E28" s="6">
        <f t="shared" si="7"/>
        <v>24921.97</v>
      </c>
      <c r="F28" s="46">
        <f t="shared" si="8"/>
        <v>0.0012314271434036438</v>
      </c>
      <c r="G28" s="44">
        <v>8331.76</v>
      </c>
      <c r="H28" s="3">
        <v>5473.43</v>
      </c>
      <c r="I28" s="58">
        <v>27.96</v>
      </c>
      <c r="J28" s="6">
        <f t="shared" si="9"/>
        <v>13833.15</v>
      </c>
      <c r="K28" s="7">
        <f t="shared" si="10"/>
        <v>0.0006820839130924147</v>
      </c>
      <c r="L28" s="49">
        <f t="shared" si="11"/>
        <v>0.3561964739348027</v>
      </c>
      <c r="M28" s="50">
        <f t="shared" si="12"/>
        <v>220.72460658082974</v>
      </c>
      <c r="N28" s="51">
        <f t="shared" si="13"/>
        <v>0.8016120695575484</v>
      </c>
      <c r="O28" s="1"/>
    </row>
    <row r="29" spans="1:15" s="32" customFormat="1" ht="13.5">
      <c r="A29" s="21" t="s">
        <v>13</v>
      </c>
      <c r="B29" s="44">
        <v>606470.39</v>
      </c>
      <c r="C29" s="3">
        <v>95441.1</v>
      </c>
      <c r="D29" s="58">
        <v>359738.25</v>
      </c>
      <c r="E29" s="6">
        <f t="shared" si="7"/>
        <v>1061649.74</v>
      </c>
      <c r="F29" s="46">
        <f t="shared" si="8"/>
        <v>0.05245750262212101</v>
      </c>
      <c r="G29" s="44">
        <v>604751.2</v>
      </c>
      <c r="H29" s="3">
        <v>86154.7</v>
      </c>
      <c r="I29" s="58">
        <v>350167.48</v>
      </c>
      <c r="J29" s="6">
        <f t="shared" si="9"/>
        <v>1041073.3799999999</v>
      </c>
      <c r="K29" s="7">
        <f t="shared" si="10"/>
        <v>0.0513331674164414</v>
      </c>
      <c r="L29" s="49">
        <f t="shared" si="11"/>
        <v>0.015929216988883832</v>
      </c>
      <c r="M29" s="50">
        <f t="shared" si="12"/>
        <v>0.027331978400735535</v>
      </c>
      <c r="N29" s="51">
        <f t="shared" si="13"/>
        <v>0.019764562609410063</v>
      </c>
      <c r="O29" s="1"/>
    </row>
    <row r="30" spans="1:15" s="32" customFormat="1" ht="13.5">
      <c r="A30" s="21" t="s">
        <v>24</v>
      </c>
      <c r="B30" s="44">
        <v>20892.71</v>
      </c>
      <c r="C30" s="3">
        <v>4078.65</v>
      </c>
      <c r="D30" s="58">
        <v>537.9</v>
      </c>
      <c r="E30" s="6">
        <f t="shared" si="7"/>
        <v>25509.260000000002</v>
      </c>
      <c r="F30" s="46">
        <f t="shared" si="8"/>
        <v>0.0012604459106619918</v>
      </c>
      <c r="G30" s="44">
        <v>23156.91</v>
      </c>
      <c r="H30" s="3">
        <v>5087.81</v>
      </c>
      <c r="I30" s="58">
        <v>498</v>
      </c>
      <c r="J30" s="6">
        <f t="shared" si="9"/>
        <v>28742.72</v>
      </c>
      <c r="K30" s="7">
        <f t="shared" si="10"/>
        <v>0.0014172438620646498</v>
      </c>
      <c r="L30" s="49">
        <f t="shared" si="11"/>
        <v>-0.11589281111655558</v>
      </c>
      <c r="M30" s="50">
        <f t="shared" si="12"/>
        <v>0.08012048192771082</v>
      </c>
      <c r="N30" s="51">
        <f t="shared" si="13"/>
        <v>-0.11249666002382508</v>
      </c>
      <c r="O30" s="1"/>
    </row>
    <row r="31" spans="1:15" s="32" customFormat="1" ht="13.5">
      <c r="A31" s="21" t="s">
        <v>25</v>
      </c>
      <c r="B31" s="44">
        <v>278385.6</v>
      </c>
      <c r="C31" s="3">
        <v>101033.83</v>
      </c>
      <c r="D31" s="58">
        <v>13953.88</v>
      </c>
      <c r="E31" s="6">
        <f t="shared" si="7"/>
        <v>393373.31</v>
      </c>
      <c r="F31" s="46">
        <f t="shared" si="8"/>
        <v>0.019437089901983513</v>
      </c>
      <c r="G31" s="44">
        <v>274393.65</v>
      </c>
      <c r="H31" s="3">
        <v>131680.73</v>
      </c>
      <c r="I31" s="58">
        <v>19238.32</v>
      </c>
      <c r="J31" s="6">
        <f t="shared" si="9"/>
        <v>425312.7</v>
      </c>
      <c r="K31" s="7">
        <f t="shared" si="10"/>
        <v>0.02097128641733085</v>
      </c>
      <c r="L31" s="49">
        <f t="shared" si="11"/>
        <v>-0.06564056072683044</v>
      </c>
      <c r="M31" s="50">
        <f t="shared" si="12"/>
        <v>-0.27468302845570713</v>
      </c>
      <c r="N31" s="51">
        <f t="shared" si="13"/>
        <v>-0.07509625271006493</v>
      </c>
      <c r="O31" s="1"/>
    </row>
    <row r="32" spans="1:15" s="32" customFormat="1" ht="13.5">
      <c r="A32" s="21" t="s">
        <v>26</v>
      </c>
      <c r="B32" s="44">
        <v>5683.69</v>
      </c>
      <c r="C32" s="3">
        <v>7710.39</v>
      </c>
      <c r="D32" s="58">
        <v>14097.07</v>
      </c>
      <c r="E32" s="6">
        <f t="shared" si="7"/>
        <v>27491.15</v>
      </c>
      <c r="F32" s="46">
        <f t="shared" si="8"/>
        <v>0.0013583736884917638</v>
      </c>
      <c r="G32" s="44">
        <v>5962.03</v>
      </c>
      <c r="H32" s="3">
        <v>9287.6</v>
      </c>
      <c r="I32" s="58">
        <v>8951.26</v>
      </c>
      <c r="J32" s="6">
        <f t="shared" si="9"/>
        <v>24200.89</v>
      </c>
      <c r="K32" s="7">
        <f t="shared" si="10"/>
        <v>0.0011932956522208672</v>
      </c>
      <c r="L32" s="49">
        <f t="shared" si="11"/>
        <v>-0.12167836203239035</v>
      </c>
      <c r="M32" s="50">
        <f t="shared" si="12"/>
        <v>0.5748699065829839</v>
      </c>
      <c r="N32" s="51">
        <f t="shared" si="13"/>
        <v>0.1359561569843093</v>
      </c>
      <c r="O32" s="1"/>
    </row>
    <row r="33" spans="1:15" s="32" customFormat="1" ht="13.5">
      <c r="A33" s="21" t="s">
        <v>27</v>
      </c>
      <c r="B33" s="44">
        <v>1617492.14</v>
      </c>
      <c r="C33" s="3">
        <v>200822.42</v>
      </c>
      <c r="D33" s="58">
        <v>47362.82</v>
      </c>
      <c r="E33" s="6">
        <f t="shared" si="7"/>
        <v>1865677.38</v>
      </c>
      <c r="F33" s="46">
        <f t="shared" si="8"/>
        <v>0.09218556023324778</v>
      </c>
      <c r="G33" s="44">
        <v>1775458.03</v>
      </c>
      <c r="H33" s="3">
        <v>186239.43</v>
      </c>
      <c r="I33" s="58">
        <v>50133.47</v>
      </c>
      <c r="J33" s="6">
        <f t="shared" si="9"/>
        <v>2011830.93</v>
      </c>
      <c r="K33" s="7">
        <f t="shared" si="10"/>
        <v>0.09919920720983665</v>
      </c>
      <c r="L33" s="49">
        <f t="shared" si="11"/>
        <v>-0.07309124007327827</v>
      </c>
      <c r="M33" s="50">
        <f t="shared" si="12"/>
        <v>-0.05526547434278939</v>
      </c>
      <c r="N33" s="51">
        <f t="shared" si="13"/>
        <v>-0.0726470340129427</v>
      </c>
      <c r="O33" s="1"/>
    </row>
    <row r="34" spans="1:15" s="32" customFormat="1" ht="13.5">
      <c r="A34" s="21" t="s">
        <v>14</v>
      </c>
      <c r="B34" s="44">
        <v>40673.44</v>
      </c>
      <c r="C34" s="3">
        <v>39199.04</v>
      </c>
      <c r="D34" s="58">
        <v>24605.46</v>
      </c>
      <c r="E34" s="6">
        <f t="shared" si="7"/>
        <v>104477.94</v>
      </c>
      <c r="F34" s="46">
        <f t="shared" si="8"/>
        <v>0.005162391705105868</v>
      </c>
      <c r="G34" s="44">
        <v>32259.96</v>
      </c>
      <c r="H34" s="3">
        <v>47879.1</v>
      </c>
      <c r="I34" s="58">
        <v>19104.38</v>
      </c>
      <c r="J34" s="6">
        <f t="shared" si="9"/>
        <v>99243.44</v>
      </c>
      <c r="K34" s="7">
        <f t="shared" si="10"/>
        <v>0.004893488027235465</v>
      </c>
      <c r="L34" s="49">
        <f t="shared" si="11"/>
        <v>-0.003326467767403196</v>
      </c>
      <c r="M34" s="50">
        <f t="shared" si="12"/>
        <v>0.2879486274875185</v>
      </c>
      <c r="N34" s="51">
        <f t="shared" si="13"/>
        <v>0.05274404031137969</v>
      </c>
      <c r="O34" s="1"/>
    </row>
    <row r="35" spans="1:15" s="32" customFormat="1" ht="13.5">
      <c r="A35" s="21" t="s">
        <v>28</v>
      </c>
      <c r="B35" s="44">
        <v>1918492.54</v>
      </c>
      <c r="C35" s="3">
        <v>1479778.84</v>
      </c>
      <c r="D35" s="59">
        <v>1797648.56</v>
      </c>
      <c r="E35" s="6">
        <f t="shared" si="7"/>
        <v>5195919.9399999995</v>
      </c>
      <c r="F35" s="46">
        <f t="shared" si="8"/>
        <v>0.2567372021179799</v>
      </c>
      <c r="G35" s="44">
        <v>1798714.48</v>
      </c>
      <c r="H35" s="3">
        <v>1402097.22</v>
      </c>
      <c r="I35" s="59">
        <v>1675436.21</v>
      </c>
      <c r="J35" s="6">
        <f t="shared" si="9"/>
        <v>4876247.91</v>
      </c>
      <c r="K35" s="7">
        <f t="shared" si="10"/>
        <v>0.24043766283612258</v>
      </c>
      <c r="L35" s="49">
        <f t="shared" si="11"/>
        <v>0.06169050181864799</v>
      </c>
      <c r="M35" s="50">
        <f t="shared" si="12"/>
        <v>0.07294360075935091</v>
      </c>
      <c r="N35" s="51">
        <f t="shared" si="13"/>
        <v>0.06555696836996949</v>
      </c>
      <c r="O35" s="1"/>
    </row>
    <row r="36" spans="1:15" s="32" customFormat="1" ht="14.25" thickBot="1">
      <c r="A36" s="22" t="s">
        <v>9</v>
      </c>
      <c r="B36" s="45">
        <v>21156.72</v>
      </c>
      <c r="C36" s="35">
        <v>13685.84</v>
      </c>
      <c r="D36" s="60">
        <v>6471.91</v>
      </c>
      <c r="E36" s="6">
        <f t="shared" si="7"/>
        <v>41314.47</v>
      </c>
      <c r="F36" s="46">
        <f t="shared" si="8"/>
        <v>0.002041402014902335</v>
      </c>
      <c r="G36" s="45">
        <v>27070.23</v>
      </c>
      <c r="H36" s="35">
        <v>12523.79</v>
      </c>
      <c r="I36" s="60">
        <v>6807.04</v>
      </c>
      <c r="J36" s="6">
        <f t="shared" si="9"/>
        <v>46401.060000000005</v>
      </c>
      <c r="K36" s="7">
        <f t="shared" si="10"/>
        <v>0.0022879399541272903</v>
      </c>
      <c r="L36" s="55">
        <f t="shared" si="11"/>
        <v>-0.12000448552584475</v>
      </c>
      <c r="M36" s="56">
        <f t="shared" si="12"/>
        <v>-0.04923285304625802</v>
      </c>
      <c r="N36" s="51">
        <f t="shared" si="13"/>
        <v>-0.10962228018066833</v>
      </c>
      <c r="O36" s="1"/>
    </row>
    <row r="37" spans="1:15" s="32" customFormat="1" ht="15" thickBot="1" thickTop="1">
      <c r="A37" s="15" t="s">
        <v>8</v>
      </c>
      <c r="B37" s="16">
        <f>SUM(B23:B36)</f>
        <v>11805719.979999999</v>
      </c>
      <c r="C37" s="16">
        <f>SUM(C23:C36)</f>
        <v>2198015.46</v>
      </c>
      <c r="D37" s="17">
        <f>SUM(D23:D36)</f>
        <v>6234546.730000002</v>
      </c>
      <c r="E37" s="17">
        <f>SUM(E23:E36)</f>
        <v>20238282.17</v>
      </c>
      <c r="F37" s="47">
        <f>IF(E$37=0,"0.00%",E37/E$37)</f>
        <v>1</v>
      </c>
      <c r="G37" s="16">
        <f>SUM(G23:G36)</f>
        <v>12013639.520000001</v>
      </c>
      <c r="H37" s="16">
        <f>SUM(H23:H36)</f>
        <v>2172146.14</v>
      </c>
      <c r="I37" s="17">
        <f>SUM(I23:I36)</f>
        <v>6094930.15</v>
      </c>
      <c r="J37" s="17">
        <f>SUM(J23:J36)</f>
        <v>20280715.81</v>
      </c>
      <c r="K37" s="18">
        <f>IF(J$37=0,"0.00%",J37/J$37)</f>
        <v>1</v>
      </c>
      <c r="L37" s="54">
        <f t="shared" si="11"/>
        <v>-0.012833284272251166</v>
      </c>
      <c r="M37" s="53">
        <f t="shared" si="12"/>
        <v>0.02290700246991384</v>
      </c>
      <c r="N37" s="47">
        <f>IF(J37=0,"0.00%",E37/J37-1)</f>
        <v>-0.0020923147090831096</v>
      </c>
      <c r="O37" s="34"/>
    </row>
    <row r="38" spans="3:15" s="32" customFormat="1" ht="14.2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2" customFormat="1" ht="13.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&amp;C&amp;"Arial,Bold"&amp;14Ontario Land Border Sales Jan - Apr 17-18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Dyer, Leanne</cp:lastModifiedBy>
  <cp:lastPrinted>2017-07-05T17:36:49Z</cp:lastPrinted>
  <dcterms:created xsi:type="dcterms:W3CDTF">2006-01-31T19:56:50Z</dcterms:created>
  <dcterms:modified xsi:type="dcterms:W3CDTF">2018-06-04T17:49:00Z</dcterms:modified>
  <cp:category/>
  <cp:version/>
  <cp:contentType/>
  <cp:contentStatus/>
</cp:coreProperties>
</file>