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30" windowWidth="7755" windowHeight="874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<sst xmlns="http://schemas.openxmlformats.org/spreadsheetml/2006/main" count="90" uniqueCount="33">
  <si>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</si>
  <si>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</si>
  <si>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</si>
  <si>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</si>
  <si>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</si>
  <si>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</si>
  <si>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</si>
  <si>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</si>
  <si>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</si>
  <si>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</si>
  <si>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</si>
  <si>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</si>
  <si>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</si>
  <si>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</si>
  <si>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</si>
  <si>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</si>
  <si>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</si>
  <si>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</si>
  <si>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</si>
  <si>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</si>
  <si>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</si>
  <si>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</si>
  <si>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</si>
  <si>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</si>
  <si>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</si>
  <si>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</si>
  <si>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</si>
  <si>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</si>
  <si>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</si>
  <si>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Oct 17</t>
  </si>
  <si>
    <t>Jan - Oct 17</t>
  </si>
  <si>
    <t>Oct 18</t>
  </si>
  <si>
    <t>Jan - Oct 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</si>
</sst>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33" borderId="19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3" xfId="0" applyFont="1" applyBorder="1" applyAlignment="1">
      <alignment/>
    </xf>
    <xf numFmtId="17" fontId="3" fillId="0" borderId="19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" fontId="3" fillId="0" borderId="3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27" xfId="57" applyNumberFormat="1" applyFont="1" applyBorder="1" applyAlignment="1">
      <alignment horizontal="right"/>
    </xf>
    <xf numFmtId="10" fontId="1" fillId="33" borderId="40" xfId="57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3">
      <selection activeCell="B31" sqref="B31"/>
    </sheetView>
  </sheetViews>
  <sheetFormatPr defaultColWidth="9.140625" defaultRowHeight="12.75"/>
  <cols>
    <col min="1" max="1" width="51.140625" style="23" customWidth="1"/>
    <col min="2" max="2" width="17.421875" style="33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6" customFormat="1" ht="16.5" thickBot="1" thickTop="1">
      <c r="A1" s="24" t="s">
        <v>17</v>
      </c>
      <c r="B1" s="40"/>
      <c r="C1" s="34"/>
      <c r="D1" s="34" t="s">
        <v>31</v>
      </c>
      <c r="E1" s="29"/>
      <c r="F1" s="30"/>
      <c r="G1" s="31"/>
      <c r="H1" s="34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1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1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2" t="s">
        <v>5</v>
      </c>
      <c r="C3" s="9" t="s">
        <v>5</v>
      </c>
      <c r="D3" s="10" t="s">
        <v>6</v>
      </c>
      <c r="E3" s="10"/>
      <c r="F3" s="11" t="s">
        <v>11</v>
      </c>
      <c r="G3" s="42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7" t="s">
        <v>7</v>
      </c>
    </row>
    <row r="4" spans="1:15" s="33" customFormat="1" ht="15.75" thickTop="1">
      <c r="A4" s="20" t="s">
        <v>20</v>
      </c>
      <c r="B4" s="5">
        <v>139535.72</v>
      </c>
      <c r="C4" s="5">
        <v>125303.52</v>
      </c>
      <c r="D4" s="6">
        <v>32962.31</v>
      </c>
      <c r="E4" s="61">
        <f aca="true" t="shared" si="0" ref="E4:E18">SUM(B4:D4)</f>
        <v>297801.55</v>
      </c>
      <c r="F4" s="51">
        <f>IF(E$18=0,"0.00%",E4/E$18)</f>
        <v>0.020832249040118024</v>
      </c>
      <c r="G4" s="5">
        <v>165967.38</v>
      </c>
      <c r="H4" s="5">
        <v>171039.8</v>
      </c>
      <c r="I4" s="6">
        <v>66563.99</v>
      </c>
      <c r="J4" s="6">
        <f>SUM(G4:I4)</f>
        <v>403571.17</v>
      </c>
      <c r="K4" s="7">
        <f>IF(J$18=0,"0.00%",J4/J$18)</f>
        <v>0.02772077050550166</v>
      </c>
      <c r="L4" s="54">
        <f>IF((G4+H4)=0,"0.00%",(B4+C4)/(G4+H4)-1)</f>
        <v>-0.21414362744437676</v>
      </c>
      <c r="M4" s="55">
        <f>IF(I4=0,"0.00%",D4/I4-1)</f>
        <v>-0.5048026718350268</v>
      </c>
      <c r="N4" s="56">
        <f>IF(J4=0,"0.00%",E4/J4-1)</f>
        <v>-0.26208418207871487</v>
      </c>
      <c r="O4" s="1"/>
    </row>
    <row r="5" spans="1:15" s="33" customFormat="1" ht="15">
      <c r="A5" s="21" t="s">
        <v>21</v>
      </c>
      <c r="B5" s="2">
        <v>4240016.7</v>
      </c>
      <c r="C5" s="2">
        <v>0</v>
      </c>
      <c r="D5" s="3">
        <v>1667294.3</v>
      </c>
      <c r="E5" s="62">
        <f t="shared" si="0"/>
        <v>5907311</v>
      </c>
      <c r="F5" s="51">
        <f aca="true" t="shared" si="1" ref="F5:F17">IF(E$18=0,"0.00%",E5/E$18)</f>
        <v>0.4132368481944726</v>
      </c>
      <c r="G5" s="2">
        <v>4279520.75</v>
      </c>
      <c r="H5" s="2">
        <v>808.13</v>
      </c>
      <c r="I5" s="3">
        <v>1779281.32</v>
      </c>
      <c r="J5" s="6">
        <f aca="true" t="shared" si="2" ref="J5:J17">SUM(G5:I5)</f>
        <v>6059610.2</v>
      </c>
      <c r="K5" s="7">
        <f aca="true" t="shared" si="3" ref="K5:K17">IF(J$18=0,"0.00%",J5/J$18)</f>
        <v>0.41622661922802123</v>
      </c>
      <c r="L5" s="54">
        <f aca="true" t="shared" si="4" ref="L5:L17">IF((G5+H5)=0,"0.00%",(B5+C5)/(G5+H5)-1)</f>
        <v>-0.009418009954412554</v>
      </c>
      <c r="M5" s="55">
        <f aca="true" t="shared" si="5" ref="M5:M18">IF(I5=0,"0.00%",D5/I5-1)</f>
        <v>-0.06293946816684393</v>
      </c>
      <c r="N5" s="56">
        <f aca="true" t="shared" si="6" ref="N5:N17">IF(J5=0,"0.00%",E5/J5-1)</f>
        <v>-0.02513349786096808</v>
      </c>
      <c r="O5" s="1"/>
    </row>
    <row r="6" spans="1:15" s="33" customFormat="1" ht="15">
      <c r="A6" s="21" t="s">
        <v>22</v>
      </c>
      <c r="B6" s="2">
        <v>6134.86</v>
      </c>
      <c r="C6" s="2">
        <v>22.14</v>
      </c>
      <c r="D6" s="3">
        <v>630361.84</v>
      </c>
      <c r="E6" s="62">
        <f t="shared" si="0"/>
        <v>636518.84</v>
      </c>
      <c r="F6" s="51">
        <f t="shared" si="1"/>
        <v>0.04452669569250743</v>
      </c>
      <c r="G6" s="2">
        <v>6646.55</v>
      </c>
      <c r="H6" s="2">
        <v>0</v>
      </c>
      <c r="I6" s="3">
        <v>652587</v>
      </c>
      <c r="J6" s="6">
        <f t="shared" si="2"/>
        <v>659233.55</v>
      </c>
      <c r="K6" s="7">
        <f t="shared" si="3"/>
        <v>0.04528188162964454</v>
      </c>
      <c r="L6" s="54">
        <f t="shared" si="4"/>
        <v>-0.07365475321783488</v>
      </c>
      <c r="M6" s="55">
        <f t="shared" si="5"/>
        <v>-0.03405700695845926</v>
      </c>
      <c r="N6" s="56">
        <f t="shared" si="6"/>
        <v>-0.03445624088761878</v>
      </c>
      <c r="O6" s="1"/>
    </row>
    <row r="7" spans="1:15" s="33" customFormat="1" ht="15">
      <c r="A7" s="21" t="s">
        <v>15</v>
      </c>
      <c r="B7" s="2">
        <v>150688.16</v>
      </c>
      <c r="C7" s="2">
        <v>212637.81</v>
      </c>
      <c r="D7" s="3">
        <v>68679.25</v>
      </c>
      <c r="E7" s="62">
        <f t="shared" si="0"/>
        <v>432005.22</v>
      </c>
      <c r="F7" s="51">
        <f t="shared" si="1"/>
        <v>0.0302202602023763</v>
      </c>
      <c r="G7" s="2">
        <v>110689.38</v>
      </c>
      <c r="H7" s="2">
        <v>189224.7</v>
      </c>
      <c r="I7" s="3">
        <v>120465.47</v>
      </c>
      <c r="J7" s="6">
        <f t="shared" si="2"/>
        <v>420379.55000000005</v>
      </c>
      <c r="K7" s="7">
        <f t="shared" si="3"/>
        <v>0.028875315921987346</v>
      </c>
      <c r="L7" s="54">
        <f t="shared" si="4"/>
        <v>0.21143352122714587</v>
      </c>
      <c r="M7" s="55">
        <f t="shared" si="5"/>
        <v>-0.42988434777202134</v>
      </c>
      <c r="N7" s="56">
        <f t="shared" si="6"/>
        <v>0.027655174948448158</v>
      </c>
      <c r="O7" s="1"/>
    </row>
    <row r="8" spans="1:15" s="33" customFormat="1" ht="15">
      <c r="A8" s="21" t="s">
        <v>16</v>
      </c>
      <c r="B8" s="2">
        <v>1142.22</v>
      </c>
      <c r="C8" s="2">
        <v>932.3</v>
      </c>
      <c r="D8" s="3">
        <v>4180.86</v>
      </c>
      <c r="E8" s="62">
        <f t="shared" si="0"/>
        <v>6255.379999999999</v>
      </c>
      <c r="F8" s="51">
        <f t="shared" si="1"/>
        <v>0.00043758547932532075</v>
      </c>
      <c r="G8" s="2">
        <v>124.71</v>
      </c>
      <c r="H8" s="2">
        <v>1034.53</v>
      </c>
      <c r="I8" s="3">
        <v>5278.96</v>
      </c>
      <c r="J8" s="6">
        <f t="shared" si="2"/>
        <v>6438.2</v>
      </c>
      <c r="K8" s="7">
        <f t="shared" si="3"/>
        <v>0.00044223145243135374</v>
      </c>
      <c r="L8" s="54">
        <f t="shared" si="4"/>
        <v>0.7895517753010592</v>
      </c>
      <c r="M8" s="55">
        <f t="shared" si="5"/>
        <v>-0.20801445739312296</v>
      </c>
      <c r="N8" s="56">
        <f t="shared" si="6"/>
        <v>-0.02839613556584153</v>
      </c>
      <c r="O8" s="1"/>
    </row>
    <row r="9" spans="1:15" s="33" customFormat="1" ht="15">
      <c r="A9" s="21" t="s">
        <v>23</v>
      </c>
      <c r="B9" s="2">
        <v>1560.14</v>
      </c>
      <c r="C9" s="2">
        <v>788.05</v>
      </c>
      <c r="D9" s="3">
        <v>205.8</v>
      </c>
      <c r="E9" s="62">
        <f t="shared" si="0"/>
        <v>2553.9900000000002</v>
      </c>
      <c r="F9" s="51">
        <f t="shared" si="1"/>
        <v>0.00017866043922864415</v>
      </c>
      <c r="G9" s="2">
        <v>3277.29</v>
      </c>
      <c r="H9" s="2">
        <v>3233.93</v>
      </c>
      <c r="I9" s="3">
        <v>372.75</v>
      </c>
      <c r="J9" s="6">
        <f t="shared" si="2"/>
        <v>6883.969999999999</v>
      </c>
      <c r="K9" s="7">
        <f t="shared" si="3"/>
        <v>0.00047285080482027057</v>
      </c>
      <c r="L9" s="54">
        <f t="shared" si="4"/>
        <v>-0.6393625157804528</v>
      </c>
      <c r="M9" s="55">
        <f t="shared" si="5"/>
        <v>-0.44788732394366193</v>
      </c>
      <c r="N9" s="56">
        <f t="shared" si="6"/>
        <v>-0.6289946063100216</v>
      </c>
      <c r="O9" s="1"/>
    </row>
    <row r="10" spans="1:15" s="33" customFormat="1" ht="15">
      <c r="A10" s="21" t="s">
        <v>13</v>
      </c>
      <c r="B10" s="2">
        <v>448478.02</v>
      </c>
      <c r="C10" s="2">
        <v>45123.14</v>
      </c>
      <c r="D10" s="3">
        <v>706651.63</v>
      </c>
      <c r="E10" s="62">
        <f t="shared" si="0"/>
        <v>1200252.79</v>
      </c>
      <c r="F10" s="51">
        <f t="shared" si="1"/>
        <v>0.0839618364389859</v>
      </c>
      <c r="G10" s="2">
        <v>464032.76</v>
      </c>
      <c r="H10" s="2">
        <v>50477.49</v>
      </c>
      <c r="I10" s="3">
        <v>661569.86</v>
      </c>
      <c r="J10" s="6">
        <f t="shared" si="2"/>
        <v>1176080.1099999999</v>
      </c>
      <c r="K10" s="7">
        <f t="shared" si="3"/>
        <v>0.0807833890250266</v>
      </c>
      <c r="L10" s="54">
        <f t="shared" si="4"/>
        <v>-0.04063882109248551</v>
      </c>
      <c r="M10" s="55">
        <f t="shared" si="5"/>
        <v>0.06814362734118506</v>
      </c>
      <c r="N10" s="56">
        <f t="shared" si="6"/>
        <v>0.020553599873396555</v>
      </c>
      <c r="O10" s="1"/>
    </row>
    <row r="11" spans="1:15" s="33" customFormat="1" ht="15">
      <c r="A11" s="21" t="s">
        <v>28</v>
      </c>
      <c r="B11" s="2">
        <v>13263.88</v>
      </c>
      <c r="C11" s="2">
        <v>6839.36</v>
      </c>
      <c r="D11" s="3">
        <v>834.01</v>
      </c>
      <c r="E11" s="62">
        <f t="shared" si="0"/>
        <v>20937.249999999996</v>
      </c>
      <c r="F11" s="51">
        <f t="shared" si="1"/>
        <v>0.001464633096151484</v>
      </c>
      <c r="G11" s="2">
        <v>15120.5</v>
      </c>
      <c r="H11" s="2">
        <v>5892.67</v>
      </c>
      <c r="I11" s="3">
        <v>1389.55</v>
      </c>
      <c r="J11" s="6">
        <f t="shared" si="2"/>
        <v>22402.719999999998</v>
      </c>
      <c r="K11" s="7">
        <f t="shared" si="3"/>
        <v>0.0015388132403486902</v>
      </c>
      <c r="L11" s="54">
        <f t="shared" si="4"/>
        <v>-0.04330284293136166</v>
      </c>
      <c r="M11" s="55">
        <f t="shared" si="5"/>
        <v>-0.39979849591594396</v>
      </c>
      <c r="N11" s="56">
        <f t="shared" si="6"/>
        <v>-0.06541482462843806</v>
      </c>
      <c r="O11" s="1"/>
    </row>
    <row r="12" spans="1:15" s="33" customFormat="1" ht="15">
      <c r="A12" s="21" t="s">
        <v>24</v>
      </c>
      <c r="B12" s="2">
        <v>233158.69</v>
      </c>
      <c r="C12" s="2">
        <v>79441.62</v>
      </c>
      <c r="D12" s="3">
        <v>20427.18</v>
      </c>
      <c r="E12" s="62">
        <f t="shared" si="0"/>
        <v>333027.49</v>
      </c>
      <c r="F12" s="51">
        <f t="shared" si="1"/>
        <v>0.023296425451396794</v>
      </c>
      <c r="G12" s="2">
        <v>280706.17</v>
      </c>
      <c r="H12" s="2">
        <v>103413.44</v>
      </c>
      <c r="I12" s="3">
        <v>31036.91</v>
      </c>
      <c r="J12" s="6">
        <f t="shared" si="2"/>
        <v>415156.51999999996</v>
      </c>
      <c r="K12" s="7">
        <f t="shared" si="3"/>
        <v>0.02851655289148308</v>
      </c>
      <c r="L12" s="54">
        <f t="shared" si="4"/>
        <v>-0.1861901817509395</v>
      </c>
      <c r="M12" s="55">
        <f t="shared" si="5"/>
        <v>-0.34184234190839224</v>
      </c>
      <c r="N12" s="56">
        <f t="shared" si="6"/>
        <v>-0.19782666547065186</v>
      </c>
      <c r="O12" s="1"/>
    </row>
    <row r="13" spans="1:15" s="33" customFormat="1" ht="15">
      <c r="A13" s="21" t="s">
        <v>25</v>
      </c>
      <c r="B13" s="2">
        <v>81917.83</v>
      </c>
      <c r="C13" s="2">
        <v>119418.13</v>
      </c>
      <c r="D13" s="3">
        <v>36124.55</v>
      </c>
      <c r="E13" s="62">
        <f t="shared" si="0"/>
        <v>237460.51</v>
      </c>
      <c r="F13" s="51">
        <f t="shared" si="1"/>
        <v>0.016611184466680702</v>
      </c>
      <c r="G13" s="2">
        <v>49778.36</v>
      </c>
      <c r="H13" s="2">
        <v>15425.48</v>
      </c>
      <c r="I13" s="3">
        <v>62127.15</v>
      </c>
      <c r="J13" s="6">
        <f t="shared" si="2"/>
        <v>127330.98999999999</v>
      </c>
      <c r="K13" s="7">
        <f t="shared" si="3"/>
        <v>0.008746197484890526</v>
      </c>
      <c r="L13" s="54">
        <f t="shared" si="4"/>
        <v>2.087792988879183</v>
      </c>
      <c r="M13" s="55">
        <f t="shared" si="5"/>
        <v>-0.41853843287516</v>
      </c>
      <c r="N13" s="56">
        <f t="shared" si="6"/>
        <v>0.8649074353384045</v>
      </c>
      <c r="O13" s="1"/>
    </row>
    <row r="14" spans="1:15" s="33" customFormat="1" ht="15">
      <c r="A14" s="21" t="s">
        <v>26</v>
      </c>
      <c r="B14" s="2">
        <v>1813705.7</v>
      </c>
      <c r="C14" s="2">
        <v>81504.43</v>
      </c>
      <c r="D14" s="3">
        <v>61212.13</v>
      </c>
      <c r="E14" s="62">
        <f t="shared" si="0"/>
        <v>1956422.2599999998</v>
      </c>
      <c r="F14" s="51">
        <f t="shared" si="1"/>
        <v>0.13685850778127423</v>
      </c>
      <c r="G14" s="2">
        <v>1882923.53</v>
      </c>
      <c r="H14" s="2">
        <v>99895.42</v>
      </c>
      <c r="I14" s="3">
        <v>65703.67</v>
      </c>
      <c r="J14" s="6">
        <f t="shared" si="2"/>
        <v>2048522.6199999999</v>
      </c>
      <c r="K14" s="7">
        <f t="shared" si="3"/>
        <v>0.14071031244464013</v>
      </c>
      <c r="L14" s="54">
        <f t="shared" si="4"/>
        <v>-0.044183973529202</v>
      </c>
      <c r="M14" s="55">
        <f t="shared" si="5"/>
        <v>-0.06836056494256715</v>
      </c>
      <c r="N14" s="56">
        <f t="shared" si="6"/>
        <v>-0.044959405915664274</v>
      </c>
      <c r="O14" s="1"/>
    </row>
    <row r="15" spans="1:15" s="33" customFormat="1" ht="15">
      <c r="A15" s="21" t="s">
        <v>14</v>
      </c>
      <c r="B15" s="2">
        <v>80139.93</v>
      </c>
      <c r="C15" s="2">
        <v>53134.83</v>
      </c>
      <c r="D15" s="3">
        <v>19781.92</v>
      </c>
      <c r="E15" s="62">
        <f t="shared" si="0"/>
        <v>153056.68</v>
      </c>
      <c r="F15" s="51">
        <f t="shared" si="1"/>
        <v>0.010706844457369854</v>
      </c>
      <c r="G15" s="2">
        <v>41562.18</v>
      </c>
      <c r="H15" s="2">
        <v>55084.38</v>
      </c>
      <c r="I15" s="3">
        <v>56948.85</v>
      </c>
      <c r="J15" s="6">
        <f t="shared" si="2"/>
        <v>153595.41</v>
      </c>
      <c r="K15" s="7">
        <f t="shared" si="3"/>
        <v>0.010550265796509783</v>
      </c>
      <c r="L15" s="54">
        <f t="shared" si="4"/>
        <v>0.3789912439718497</v>
      </c>
      <c r="M15" s="55">
        <f t="shared" si="5"/>
        <v>-0.6526370593962828</v>
      </c>
      <c r="N15" s="56">
        <f t="shared" si="6"/>
        <v>-0.0035074615836502288</v>
      </c>
      <c r="O15" s="1"/>
    </row>
    <row r="16" spans="1:15" s="33" customFormat="1" ht="15">
      <c r="A16" s="21" t="s">
        <v>27</v>
      </c>
      <c r="B16" s="2">
        <v>1123372.8</v>
      </c>
      <c r="C16" s="2">
        <v>632510.94</v>
      </c>
      <c r="D16" s="3">
        <v>1339441.77</v>
      </c>
      <c r="E16" s="62">
        <f t="shared" si="0"/>
        <v>3095325.51</v>
      </c>
      <c r="F16" s="51">
        <f t="shared" si="1"/>
        <v>0.21652873158165337</v>
      </c>
      <c r="G16" s="2">
        <v>1163048.95</v>
      </c>
      <c r="H16" s="2">
        <v>561404.37</v>
      </c>
      <c r="I16" s="3">
        <v>1304288.44</v>
      </c>
      <c r="J16" s="6">
        <f t="shared" si="2"/>
        <v>3028741.76</v>
      </c>
      <c r="K16" s="7">
        <f t="shared" si="3"/>
        <v>0.2080402701941994</v>
      </c>
      <c r="L16" s="54">
        <f t="shared" si="4"/>
        <v>0.018226309541391483</v>
      </c>
      <c r="M16" s="55">
        <f t="shared" si="5"/>
        <v>0.02695211344509052</v>
      </c>
      <c r="N16" s="56">
        <f t="shared" si="6"/>
        <v>0.02198396406037606</v>
      </c>
      <c r="O16" s="1"/>
    </row>
    <row r="17" spans="1:15" s="33" customFormat="1" ht="15.75" thickBot="1">
      <c r="A17" s="22" t="s">
        <v>9</v>
      </c>
      <c r="B17" s="2">
        <v>3559.04</v>
      </c>
      <c r="C17" s="2">
        <v>8545.99</v>
      </c>
      <c r="D17" s="3">
        <v>4184.91</v>
      </c>
      <c r="E17" s="63">
        <f t="shared" si="0"/>
        <v>16289.939999999999</v>
      </c>
      <c r="F17" s="51">
        <f t="shared" si="1"/>
        <v>0.0011395376784592967</v>
      </c>
      <c r="G17" s="2">
        <v>10404.45</v>
      </c>
      <c r="H17" s="2">
        <v>10532.57</v>
      </c>
      <c r="I17" s="3">
        <v>9556.06</v>
      </c>
      <c r="J17" s="6">
        <f t="shared" si="2"/>
        <v>30493.08</v>
      </c>
      <c r="K17" s="7">
        <f t="shared" si="3"/>
        <v>0.0020945293804953973</v>
      </c>
      <c r="L17" s="54">
        <f t="shared" si="4"/>
        <v>-0.4218360588087513</v>
      </c>
      <c r="M17" s="55">
        <f t="shared" si="5"/>
        <v>-0.5620674210919563</v>
      </c>
      <c r="N17" s="56">
        <f t="shared" si="6"/>
        <v>-0.4657824004659419</v>
      </c>
      <c r="O17" s="1"/>
    </row>
    <row r="18" spans="1:15" s="33" customFormat="1" ht="16.5" thickBot="1" thickTop="1">
      <c r="A18" s="14" t="s">
        <v>8</v>
      </c>
      <c r="B18" s="16">
        <f>SUM(B4:B17)</f>
        <v>8336673.69</v>
      </c>
      <c r="C18" s="16">
        <f>SUM(C4:C17)</f>
        <v>1366202.26</v>
      </c>
      <c r="D18" s="16">
        <f>SUM(D4:D17)</f>
        <v>4592342.459999999</v>
      </c>
      <c r="E18" s="16">
        <f t="shared" si="0"/>
        <v>14295218.41</v>
      </c>
      <c r="F18" s="52">
        <f>IF(E$18=0,"0.00%",E18/E$18)</f>
        <v>1</v>
      </c>
      <c r="G18" s="15">
        <f>SUM(G4:G17)</f>
        <v>8473802.959999999</v>
      </c>
      <c r="H18" s="15">
        <f>SUM(H4:H17)</f>
        <v>1267466.91</v>
      </c>
      <c r="I18" s="16">
        <f>SUM(I4:I17)</f>
        <v>4817169.9799999995</v>
      </c>
      <c r="J18" s="16">
        <f>SUM(J4:J17)</f>
        <v>14558439.85</v>
      </c>
      <c r="K18" s="17">
        <f>IF(J$18=0,"0.00%",J18/J$18)</f>
        <v>1</v>
      </c>
      <c r="L18" s="57">
        <f>IF(H18=0,"0.00%",(B18+C18)/(G18+H18)-1)</f>
        <v>-0.003941367040681154</v>
      </c>
      <c r="M18" s="58">
        <f t="shared" si="5"/>
        <v>-0.04667211680996164</v>
      </c>
      <c r="N18" s="52">
        <f>IF(J18=0,"0.00%",E18/J18-1)</f>
        <v>-0.0180803329691952</v>
      </c>
      <c r="O18" s="35"/>
    </row>
    <row r="19" spans="1:15" s="33" customFormat="1" ht="15.75" thickBot="1" thickTop="1">
      <c r="A19" s="32"/>
      <c r="B19" s="46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7"/>
      <c r="C20" s="38"/>
      <c r="D20" s="38" t="s">
        <v>32</v>
      </c>
      <c r="E20" s="29"/>
      <c r="F20" s="30"/>
      <c r="G20" s="31"/>
      <c r="H20" s="39"/>
      <c r="I20" s="39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8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1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9" t="s">
        <v>5</v>
      </c>
      <c r="C22" s="9" t="s">
        <v>5</v>
      </c>
      <c r="D22" s="10" t="s">
        <v>6</v>
      </c>
      <c r="E22" s="10"/>
      <c r="F22" s="11" t="s">
        <v>11</v>
      </c>
      <c r="G22" s="42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7" t="s">
        <v>7</v>
      </c>
      <c r="O22" s="1"/>
    </row>
    <row r="23" spans="1:15" s="33" customFormat="1" ht="15.75" thickTop="1">
      <c r="A23" s="20" t="s">
        <v>20</v>
      </c>
      <c r="B23" s="43">
        <v>1413445.08</v>
      </c>
      <c r="C23" s="5">
        <v>1119537.65</v>
      </c>
      <c r="D23" s="6">
        <v>215140.68</v>
      </c>
      <c r="E23" s="6">
        <f aca="true" t="shared" si="7" ref="E23:E32">SUM(B23:D23)</f>
        <v>2748123.41</v>
      </c>
      <c r="F23" s="51">
        <f>IF(E$37=0,"0.00%",E23/E$37)</f>
        <v>0.020747435899589974</v>
      </c>
      <c r="G23" s="43">
        <v>1471035.31</v>
      </c>
      <c r="H23" s="5">
        <v>1275241.63</v>
      </c>
      <c r="I23" s="6">
        <v>407104.32</v>
      </c>
      <c r="J23" s="6">
        <f>SUM(G23:I23)</f>
        <v>3153381.26</v>
      </c>
      <c r="K23" s="7">
        <f>IF(J$18=0,"0.00%",J23/J$37)</f>
        <v>0.023890037888598704</v>
      </c>
      <c r="L23" s="54">
        <f aca="true" t="shared" si="8" ref="L23:L37">IF((G23+H23)=0,"0.00",(B23+C23)/(G23+H23)-1)</f>
        <v>-0.077666679166013</v>
      </c>
      <c r="M23" s="55">
        <f>IF(I23=0,"0.00%",D23/I23-1)</f>
        <v>-0.4715342740651831</v>
      </c>
      <c r="N23" s="56">
        <f>IF(J23=0,"0.00%",E23/J23-1)</f>
        <v>-0.12851533531343418</v>
      </c>
      <c r="O23" s="1"/>
    </row>
    <row r="24" spans="1:15" s="33" customFormat="1" ht="15">
      <c r="A24" s="21" t="s">
        <v>21</v>
      </c>
      <c r="B24" s="44">
        <v>41817612.16</v>
      </c>
      <c r="C24" s="2">
        <v>1562.07</v>
      </c>
      <c r="D24" s="3">
        <v>15141182.75</v>
      </c>
      <c r="E24" s="6">
        <f t="shared" si="7"/>
        <v>56960356.98</v>
      </c>
      <c r="F24" s="51">
        <f aca="true" t="shared" si="9" ref="F24:F36">IF(E$37=0,"0.00%",E24/E$37)</f>
        <v>0.430032126999825</v>
      </c>
      <c r="G24" s="44">
        <v>41691757.11</v>
      </c>
      <c r="H24" s="2">
        <v>2085.57</v>
      </c>
      <c r="I24" s="3">
        <v>15853036.57</v>
      </c>
      <c r="J24" s="6">
        <f aca="true" t="shared" si="10" ref="J24:J36">SUM(G24:I24)</f>
        <v>57546879.25</v>
      </c>
      <c r="K24" s="7">
        <f aca="true" t="shared" si="11" ref="K24:K36">IF(J$18=0,"0.00%",J24/J$37)</f>
        <v>0.43597554887895623</v>
      </c>
      <c r="L24" s="54">
        <f t="shared" si="8"/>
        <v>0.003005996615901285</v>
      </c>
      <c r="M24" s="55">
        <f aca="true" t="shared" si="12" ref="M24:M37">IF(I24=0,"0.00%",D24/I24-1)</f>
        <v>-0.044903310281078856</v>
      </c>
      <c r="N24" s="56">
        <f aca="true" t="shared" si="13" ref="N24:N36">IF(J24=0,"0.00%",E24/J24-1)</f>
        <v>-0.01019207779195086</v>
      </c>
      <c r="O24" s="1"/>
    </row>
    <row r="25" spans="1:15" s="33" customFormat="1" ht="15">
      <c r="A25" s="21" t="s">
        <v>22</v>
      </c>
      <c r="B25" s="44">
        <v>58804.05</v>
      </c>
      <c r="C25" s="2">
        <v>37.39</v>
      </c>
      <c r="D25" s="33">
        <v>6593313.44</v>
      </c>
      <c r="E25" s="6">
        <f t="shared" si="7"/>
        <v>6652154.880000001</v>
      </c>
      <c r="F25" s="51">
        <f t="shared" si="9"/>
        <v>0.05022160084395359</v>
      </c>
      <c r="G25" s="44">
        <v>53038.91</v>
      </c>
      <c r="H25" s="2">
        <v>0</v>
      </c>
      <c r="I25" s="33">
        <v>6329260.41</v>
      </c>
      <c r="J25" s="6">
        <f t="shared" si="10"/>
        <v>6382299.32</v>
      </c>
      <c r="K25" s="7">
        <f t="shared" si="11"/>
        <v>0.04835234308812305</v>
      </c>
      <c r="L25" s="54">
        <f t="shared" si="8"/>
        <v>0.1094013809861476</v>
      </c>
      <c r="M25" s="55">
        <f t="shared" si="12"/>
        <v>0.04171941315336092</v>
      </c>
      <c r="N25" s="56">
        <f t="shared" si="13"/>
        <v>0.04228187154343632</v>
      </c>
      <c r="O25" s="1"/>
    </row>
    <row r="26" spans="1:15" s="33" customFormat="1" ht="15">
      <c r="A26" s="21" t="s">
        <v>15</v>
      </c>
      <c r="B26" s="44">
        <v>1015235.42</v>
      </c>
      <c r="C26" s="2">
        <v>1544144.33</v>
      </c>
      <c r="D26" s="3">
        <v>615714.72</v>
      </c>
      <c r="E26" s="6">
        <f t="shared" si="7"/>
        <v>3175094.4699999997</v>
      </c>
      <c r="F26" s="51">
        <f t="shared" si="9"/>
        <v>0.023970928216599845</v>
      </c>
      <c r="G26" s="44">
        <v>804968.31</v>
      </c>
      <c r="H26" s="2">
        <v>1619695.15</v>
      </c>
      <c r="I26" s="3">
        <v>799503.23</v>
      </c>
      <c r="J26" s="6">
        <f t="shared" si="10"/>
        <v>3224166.69</v>
      </c>
      <c r="K26" s="7">
        <f t="shared" si="11"/>
        <v>0.024426308788065124</v>
      </c>
      <c r="L26" s="54">
        <f t="shared" si="8"/>
        <v>0.05556081997457918</v>
      </c>
      <c r="M26" s="55">
        <f t="shared" si="12"/>
        <v>-0.2298783833556245</v>
      </c>
      <c r="N26" s="56">
        <f t="shared" si="13"/>
        <v>-0.015220124986776051</v>
      </c>
      <c r="O26" s="1"/>
    </row>
    <row r="27" spans="1:15" s="33" customFormat="1" ht="15">
      <c r="A27" s="21" t="s">
        <v>16</v>
      </c>
      <c r="B27" s="44">
        <v>16625.41</v>
      </c>
      <c r="C27" s="2">
        <v>7161.85</v>
      </c>
      <c r="D27" s="3">
        <v>44683.88</v>
      </c>
      <c r="E27" s="6">
        <f t="shared" si="7"/>
        <v>68471.14</v>
      </c>
      <c r="F27" s="51">
        <f t="shared" si="9"/>
        <v>0.0005169347864628288</v>
      </c>
      <c r="G27" s="44">
        <v>799.37</v>
      </c>
      <c r="H27" s="2">
        <v>14612.28</v>
      </c>
      <c r="I27" s="3">
        <v>50175.96</v>
      </c>
      <c r="J27" s="6">
        <f t="shared" si="10"/>
        <v>65587.61</v>
      </c>
      <c r="K27" s="7">
        <f t="shared" si="11"/>
        <v>0.0004968921797685305</v>
      </c>
      <c r="L27" s="54">
        <f t="shared" si="8"/>
        <v>0.5434596555203368</v>
      </c>
      <c r="M27" s="55">
        <f t="shared" si="12"/>
        <v>-0.10945640103348298</v>
      </c>
      <c r="N27" s="56">
        <f t="shared" si="13"/>
        <v>0.043964553671036244</v>
      </c>
      <c r="O27" s="1"/>
    </row>
    <row r="28" spans="1:15" s="33" customFormat="1" ht="15">
      <c r="A28" s="21" t="s">
        <v>23</v>
      </c>
      <c r="B28" s="44">
        <v>35128.94</v>
      </c>
      <c r="C28" s="2">
        <v>15949.59</v>
      </c>
      <c r="D28" s="3">
        <v>9019.05</v>
      </c>
      <c r="E28" s="6">
        <f t="shared" si="7"/>
        <v>60097.58</v>
      </c>
      <c r="F28" s="51">
        <f t="shared" si="9"/>
        <v>0.00045371713811443435</v>
      </c>
      <c r="G28" s="44">
        <v>43166.27</v>
      </c>
      <c r="H28" s="2">
        <v>41461.91</v>
      </c>
      <c r="I28" s="3">
        <v>3375.44</v>
      </c>
      <c r="J28" s="6">
        <f t="shared" si="10"/>
        <v>88003.62</v>
      </c>
      <c r="K28" s="7">
        <f t="shared" si="11"/>
        <v>0.0006667160240984761</v>
      </c>
      <c r="L28" s="54">
        <f t="shared" si="8"/>
        <v>-0.3964359153180418</v>
      </c>
      <c r="M28" s="55">
        <f t="shared" si="12"/>
        <v>1.671962766335648</v>
      </c>
      <c r="N28" s="56">
        <f t="shared" si="13"/>
        <v>-0.3171010465251315</v>
      </c>
      <c r="O28" s="1"/>
    </row>
    <row r="29" spans="1:15" s="33" customFormat="1" ht="15">
      <c r="A29" s="21" t="s">
        <v>13</v>
      </c>
      <c r="B29" s="44">
        <v>4068184.9</v>
      </c>
      <c r="C29" s="2">
        <v>440631.84</v>
      </c>
      <c r="D29" s="3">
        <v>4616352.48</v>
      </c>
      <c r="E29" s="6">
        <f t="shared" si="7"/>
        <v>9125169.22</v>
      </c>
      <c r="F29" s="51">
        <f t="shared" si="9"/>
        <v>0.06889205294636365</v>
      </c>
      <c r="G29" s="44">
        <v>4036810.68</v>
      </c>
      <c r="H29" s="2">
        <v>425103.46</v>
      </c>
      <c r="I29" s="64">
        <v>4389262.45</v>
      </c>
      <c r="J29" s="6">
        <f t="shared" si="10"/>
        <v>8851176.59</v>
      </c>
      <c r="K29" s="7">
        <f t="shared" si="11"/>
        <v>0.06705657408954663</v>
      </c>
      <c r="L29" s="54">
        <f t="shared" si="8"/>
        <v>0.010511766593518379</v>
      </c>
      <c r="M29" s="55">
        <f t="shared" si="12"/>
        <v>0.051737628493826016</v>
      </c>
      <c r="N29" s="56">
        <f t="shared" si="13"/>
        <v>0.0309555037360294</v>
      </c>
      <c r="O29" s="1"/>
    </row>
    <row r="30" spans="1:15" s="33" customFormat="1" ht="15">
      <c r="A30" s="21" t="s">
        <v>28</v>
      </c>
      <c r="B30" s="44">
        <v>113193.09</v>
      </c>
      <c r="C30" s="2">
        <v>84723.91</v>
      </c>
      <c r="D30" s="64">
        <v>11264.46</v>
      </c>
      <c r="E30" s="6">
        <f t="shared" si="7"/>
        <v>209181.46</v>
      </c>
      <c r="F30" s="51">
        <f t="shared" si="9"/>
        <v>0.0015792518330654747</v>
      </c>
      <c r="G30" s="44">
        <v>129732.32</v>
      </c>
      <c r="H30" s="2">
        <v>49913.79</v>
      </c>
      <c r="I30" s="64">
        <v>13224.68</v>
      </c>
      <c r="J30" s="6">
        <f t="shared" si="10"/>
        <v>192870.79</v>
      </c>
      <c r="K30" s="7">
        <f t="shared" si="11"/>
        <v>0.0014611904177752246</v>
      </c>
      <c r="L30" s="54">
        <f t="shared" si="8"/>
        <v>0.10170490193191473</v>
      </c>
      <c r="M30" s="55">
        <f t="shared" si="12"/>
        <v>-0.1482243804765031</v>
      </c>
      <c r="N30" s="56">
        <f t="shared" si="13"/>
        <v>0.08456786017208717</v>
      </c>
      <c r="O30" s="1"/>
    </row>
    <row r="31" spans="1:15" s="33" customFormat="1" ht="15">
      <c r="A31" s="21" t="s">
        <v>24</v>
      </c>
      <c r="B31" s="44">
        <v>2156694.5</v>
      </c>
      <c r="C31" s="2">
        <v>1051704.38</v>
      </c>
      <c r="D31" s="64">
        <v>212914.27</v>
      </c>
      <c r="E31" s="6">
        <f t="shared" si="7"/>
        <v>3421313.15</v>
      </c>
      <c r="F31" s="51">
        <f t="shared" si="9"/>
        <v>0.02582979898710198</v>
      </c>
      <c r="G31" s="44">
        <v>2382897.78</v>
      </c>
      <c r="H31" s="2">
        <v>1124906.65</v>
      </c>
      <c r="I31" s="64">
        <v>228539.89</v>
      </c>
      <c r="J31" s="6">
        <f t="shared" si="10"/>
        <v>3736344.32</v>
      </c>
      <c r="K31" s="7">
        <f t="shared" si="11"/>
        <v>0.02830656999897645</v>
      </c>
      <c r="L31" s="54">
        <f t="shared" si="8"/>
        <v>-0.08535411707658969</v>
      </c>
      <c r="M31" s="55">
        <f t="shared" si="12"/>
        <v>-0.06837152148799941</v>
      </c>
      <c r="N31" s="56">
        <f t="shared" si="13"/>
        <v>-0.08431534757481873</v>
      </c>
      <c r="O31" s="1"/>
    </row>
    <row r="32" spans="1:15" s="33" customFormat="1" ht="15">
      <c r="A32" s="21" t="s">
        <v>25</v>
      </c>
      <c r="B32" s="44">
        <v>408543.38</v>
      </c>
      <c r="C32" s="2">
        <v>467501.13</v>
      </c>
      <c r="D32" s="3">
        <v>198695.38</v>
      </c>
      <c r="E32" s="6">
        <f t="shared" si="7"/>
        <v>1074739.8900000001</v>
      </c>
      <c r="F32" s="51">
        <f t="shared" si="9"/>
        <v>0.008113935820847063</v>
      </c>
      <c r="G32" s="44">
        <v>330271.82</v>
      </c>
      <c r="H32" s="2">
        <v>116927.07</v>
      </c>
      <c r="I32" s="3">
        <v>259356.81</v>
      </c>
      <c r="J32" s="6">
        <f t="shared" si="10"/>
        <v>706555.7</v>
      </c>
      <c r="K32" s="7">
        <f t="shared" si="11"/>
        <v>0.005352870792225542</v>
      </c>
      <c r="L32" s="54">
        <f t="shared" si="8"/>
        <v>0.958959491156161</v>
      </c>
      <c r="M32" s="55">
        <f t="shared" si="12"/>
        <v>-0.23389179563089169</v>
      </c>
      <c r="N32" s="56">
        <f t="shared" si="13"/>
        <v>0.5210971902144448</v>
      </c>
      <c r="O32" s="1"/>
    </row>
    <row r="33" spans="1:15" s="33" customFormat="1" ht="15">
      <c r="A33" s="21" t="s">
        <v>26</v>
      </c>
      <c r="B33" s="44">
        <v>16150209.17</v>
      </c>
      <c r="C33" s="2">
        <v>829330.64</v>
      </c>
      <c r="D33" s="3">
        <v>542261.75</v>
      </c>
      <c r="E33" s="6">
        <f>SUM(B33:D33)</f>
        <v>17521801.56</v>
      </c>
      <c r="F33" s="51">
        <f t="shared" si="9"/>
        <v>0.13228388994053056</v>
      </c>
      <c r="G33" s="44">
        <v>16263339.38</v>
      </c>
      <c r="H33" s="2">
        <v>794174.55</v>
      </c>
      <c r="I33" s="3">
        <v>634991.38</v>
      </c>
      <c r="J33" s="6">
        <f t="shared" si="10"/>
        <v>17692505.31</v>
      </c>
      <c r="K33" s="7">
        <f t="shared" si="11"/>
        <v>0.13403854064894574</v>
      </c>
      <c r="L33" s="54">
        <f t="shared" si="8"/>
        <v>-0.004571247622601304</v>
      </c>
      <c r="M33" s="55">
        <f t="shared" si="12"/>
        <v>-0.14603289575363998</v>
      </c>
      <c r="N33" s="56">
        <f t="shared" si="13"/>
        <v>-0.00964836505678568</v>
      </c>
      <c r="O33" s="1"/>
    </row>
    <row r="34" spans="1:15" s="33" customFormat="1" ht="15">
      <c r="A34" s="21" t="s">
        <v>14</v>
      </c>
      <c r="B34" s="44">
        <v>624905.76</v>
      </c>
      <c r="C34" s="2">
        <v>496561.35</v>
      </c>
      <c r="D34" s="3">
        <v>382226.98</v>
      </c>
      <c r="E34" s="6">
        <f>SUM(B34:D34)</f>
        <v>1503694.0899999999</v>
      </c>
      <c r="F34" s="51">
        <f t="shared" si="9"/>
        <v>0.011352400198383837</v>
      </c>
      <c r="G34" s="44">
        <v>423289.15</v>
      </c>
      <c r="H34" s="2">
        <v>576178.42</v>
      </c>
      <c r="I34" s="3">
        <v>513170.99</v>
      </c>
      <c r="J34" s="6">
        <f t="shared" si="10"/>
        <v>1512638.56</v>
      </c>
      <c r="K34" s="7">
        <f t="shared" si="11"/>
        <v>0.011459760026022158</v>
      </c>
      <c r="L34" s="54">
        <f t="shared" si="8"/>
        <v>0.12206453081814339</v>
      </c>
      <c r="M34" s="55">
        <f t="shared" si="12"/>
        <v>-0.25516643097849323</v>
      </c>
      <c r="N34" s="56">
        <f t="shared" si="13"/>
        <v>-0.005913157469686792</v>
      </c>
      <c r="O34" s="1"/>
    </row>
    <row r="35" spans="1:15" s="33" customFormat="1" ht="15">
      <c r="A35" s="21" t="s">
        <v>27</v>
      </c>
      <c r="B35" s="44">
        <v>11121640.01</v>
      </c>
      <c r="C35" s="2">
        <v>6076818.73</v>
      </c>
      <c r="D35" s="3">
        <v>12544859.91</v>
      </c>
      <c r="E35" s="6">
        <f>SUM(B35:D35)</f>
        <v>29743318.650000002</v>
      </c>
      <c r="F35" s="51">
        <f t="shared" si="9"/>
        <v>0.22455235994367295</v>
      </c>
      <c r="G35" s="44">
        <v>10611289.52</v>
      </c>
      <c r="H35" s="2">
        <v>5687283.83</v>
      </c>
      <c r="I35" s="3">
        <v>12270710.01</v>
      </c>
      <c r="J35" s="6">
        <f t="shared" si="10"/>
        <v>28569283.36</v>
      </c>
      <c r="K35" s="7">
        <f t="shared" si="11"/>
        <v>0.21644108518629063</v>
      </c>
      <c r="L35" s="54">
        <f t="shared" si="8"/>
        <v>0.05521252508889085</v>
      </c>
      <c r="M35" s="55">
        <f t="shared" si="12"/>
        <v>0.022341812313760423</v>
      </c>
      <c r="N35" s="56">
        <f t="shared" si="13"/>
        <v>0.041094320610217894</v>
      </c>
      <c r="O35" s="1"/>
    </row>
    <row r="36" spans="1:15" s="33" customFormat="1" ht="15.75" thickBot="1">
      <c r="A36" s="22" t="s">
        <v>9</v>
      </c>
      <c r="B36" s="45">
        <v>72623.07</v>
      </c>
      <c r="C36" s="2">
        <v>78566.7</v>
      </c>
      <c r="D36" s="3">
        <v>41343.9</v>
      </c>
      <c r="E36" s="6">
        <f>SUM(B36:D36)</f>
        <v>192533.67</v>
      </c>
      <c r="F36" s="51">
        <f t="shared" si="9"/>
        <v>0.0014535664454886359</v>
      </c>
      <c r="G36" s="45">
        <v>133050.27</v>
      </c>
      <c r="H36" s="2">
        <v>89912.05</v>
      </c>
      <c r="I36" s="3">
        <v>51002.85</v>
      </c>
      <c r="J36" s="6">
        <f t="shared" si="10"/>
        <v>273965.17</v>
      </c>
      <c r="K36" s="7">
        <f t="shared" si="11"/>
        <v>0.0020755619926073844</v>
      </c>
      <c r="L36" s="59">
        <f t="shared" si="8"/>
        <v>-0.32190439173758145</v>
      </c>
      <c r="M36" s="55">
        <f t="shared" si="12"/>
        <v>-0.18938059343742553</v>
      </c>
      <c r="N36" s="56">
        <f t="shared" si="13"/>
        <v>-0.29723303878372564</v>
      </c>
      <c r="O36" s="1"/>
    </row>
    <row r="37" spans="1:15" s="33" customFormat="1" ht="16.5" thickBot="1" thickTop="1">
      <c r="A37" s="14" t="s">
        <v>8</v>
      </c>
      <c r="B37" s="15">
        <f>SUM(B23:B36)</f>
        <v>79072844.94</v>
      </c>
      <c r="C37" s="15">
        <f>SUM(C23:C36)</f>
        <v>12214231.559999999</v>
      </c>
      <c r="D37" s="16">
        <f>SUM(D23:D36)</f>
        <v>41168973.65</v>
      </c>
      <c r="E37" s="16">
        <f>SUM(E23:E36)</f>
        <v>132456050.15000002</v>
      </c>
      <c r="F37" s="52">
        <f>IF(E$37=0,"0.00%",E37/E$37)</f>
        <v>1</v>
      </c>
      <c r="G37" s="15">
        <f>SUM(G23:G36)</f>
        <v>78375446.2</v>
      </c>
      <c r="H37" s="15">
        <f>SUM(H23:H36)</f>
        <v>11817496.36</v>
      </c>
      <c r="I37" s="16">
        <f>SUM(I23:I36)</f>
        <v>41802714.99</v>
      </c>
      <c r="J37" s="16">
        <f>SUM(J23:J36)</f>
        <v>131995657.55000001</v>
      </c>
      <c r="K37" s="17">
        <f>IF(J$18=0,"0.00%",J37/J$37)</f>
        <v>1</v>
      </c>
      <c r="L37" s="60">
        <f t="shared" si="8"/>
        <v>0.012131037184778926</v>
      </c>
      <c r="M37" s="18">
        <f t="shared" si="12"/>
        <v>-0.015160291386614677</v>
      </c>
      <c r="N37" s="17">
        <f>IF(J37=0,"0.00%",E37/J37-1)</f>
        <v>0.0034879374711673794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3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3"/>
      <c r="E41" s="50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Land Border Sales Jan - Oct 17-18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2016-10-19T13:48:33Z</cp:lastPrinted>
  <dcterms:created xsi:type="dcterms:W3CDTF">2006-01-31T19:56:50Z</dcterms:created>
  <dcterms:modified xsi:type="dcterms:W3CDTF">2018-11-22T18:23:25Z</dcterms:modified>
  <cp:category/>
  <cp:version/>
  <cp:contentType/>
  <cp:contentStatus/>
</cp:coreProperties>
</file>