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60" windowHeight="88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<sst xmlns="http://schemas.openxmlformats.org/spreadsheetml/2006/main" count="90" uniqueCount="33">
  <si>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</si>
  <si>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</si>
  <si>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</si>
  <si>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</si>
  <si>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</si>
  <si>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</si>
  <si>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</si>
  <si>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</si>
  <si>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</si>
  <si>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</si>
  <si>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</si>
  <si>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</si>
  <si>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</si>
  <si>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</si>
  <si>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</si>
  <si>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</si>
  <si>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</si>
  <si>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</si>
  <si>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</si>
  <si>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</si>
  <si>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</si>
  <si>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</si>
  <si>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</si>
  <si>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</si>
  <si>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</si>
  <si>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</si>
  <si>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</si>
  <si>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</si>
  <si>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</si>
  <si>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17</t>
  </si>
  <si>
    <t>Jan - Mar 17</t>
  </si>
  <si>
    <t>Mar 18</t>
  </si>
  <si>
    <t>Jan - Mar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</si>
</sst>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3" xfId="0" applyFont="1" applyBorder="1" applyAlignment="1">
      <alignment/>
    </xf>
    <xf numFmtId="17" fontId="3" fillId="0" borderId="19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" fontId="3" fillId="0" borderId="3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27" xfId="57" applyNumberFormat="1" applyFont="1" applyBorder="1" applyAlignment="1">
      <alignment horizontal="right"/>
    </xf>
    <xf numFmtId="10" fontId="1" fillId="33" borderId="40" xfId="57" applyNumberFormat="1" applyFont="1" applyFill="1" applyBorder="1" applyAlignment="1">
      <alignment horizontal="right"/>
    </xf>
    <xf numFmtId="164" fontId="1" fillId="33" borderId="17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1" fillId="33" borderId="41" xfId="0" applyNumberFormat="1" applyFont="1" applyFill="1" applyBorder="1" applyAlignment="1">
      <alignment/>
    </xf>
    <xf numFmtId="10" fontId="1" fillId="33" borderId="31" xfId="57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33" borderId="43" xfId="0" applyNumberFormat="1" applyFont="1" applyFill="1" applyBorder="1" applyAlignment="1">
      <alignment/>
    </xf>
    <xf numFmtId="164" fontId="1" fillId="34" borderId="43" xfId="0" applyNumberFormat="1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E3" sqref="E3"/>
    </sheetView>
  </sheetViews>
  <sheetFormatPr defaultColWidth="9.140625" defaultRowHeight="12.75"/>
  <cols>
    <col min="1" max="1" width="51.140625" style="23" customWidth="1"/>
    <col min="2" max="2" width="17.421875" style="33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6" customFormat="1" ht="15" thickBot="1" thickTop="1">
      <c r="A1" s="24" t="s">
        <v>17</v>
      </c>
      <c r="B1" s="40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1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1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2" t="s">
        <v>5</v>
      </c>
      <c r="C3" s="9" t="s">
        <v>5</v>
      </c>
      <c r="D3" s="10" t="s">
        <v>6</v>
      </c>
      <c r="E3" s="69"/>
      <c r="F3" s="11" t="s">
        <v>11</v>
      </c>
      <c r="G3" s="42" t="s">
        <v>5</v>
      </c>
      <c r="H3" s="9" t="s">
        <v>5</v>
      </c>
      <c r="I3" s="10" t="s">
        <v>6</v>
      </c>
      <c r="J3" s="26"/>
      <c r="K3" s="11" t="s">
        <v>11</v>
      </c>
      <c r="L3" s="12" t="s">
        <v>7</v>
      </c>
      <c r="M3" s="13" t="s">
        <v>7</v>
      </c>
      <c r="N3" s="37" t="s">
        <v>7</v>
      </c>
    </row>
    <row r="4" spans="1:15" s="33" customFormat="1" ht="14.25" thickTop="1">
      <c r="A4" s="20" t="s">
        <v>20</v>
      </c>
      <c r="B4" s="5">
        <v>103778.1</v>
      </c>
      <c r="C4" s="5">
        <v>69509.37</v>
      </c>
      <c r="D4" s="6">
        <v>11188.44</v>
      </c>
      <c r="E4" s="63">
        <f>SUM(B4:D4)</f>
        <v>184475.91</v>
      </c>
      <c r="F4" s="51">
        <f>IF(E$18=0,"0.00%",E4/E$18)</f>
        <v>0.018718393043254834</v>
      </c>
      <c r="G4" s="5">
        <v>91059.06</v>
      </c>
      <c r="H4" s="5">
        <v>62735</v>
      </c>
      <c r="I4" s="6">
        <v>24950.38</v>
      </c>
      <c r="J4" s="62">
        <f aca="true" t="shared" si="0" ref="J4:J18">SUM(G4:I4)</f>
        <v>178744.44</v>
      </c>
      <c r="K4" s="7">
        <f>IF(J$18=0,"0.00%",J4/J$18)</f>
        <v>0.020605575536335748</v>
      </c>
      <c r="L4" s="54">
        <f>IF((G4+H4)=0,"0.00%",(B4+C4)/(G4+H4)-1)</f>
        <v>0.12675008384589104</v>
      </c>
      <c r="M4" s="55">
        <f>IF(I4=0,"0.00%",D4/I4-1)</f>
        <v>-0.5515723608217591</v>
      </c>
      <c r="N4" s="56">
        <f>IF(J4=0,"0.00%",E4/J4-1)</f>
        <v>0.03206516521576841</v>
      </c>
      <c r="O4" s="1"/>
    </row>
    <row r="5" spans="1:15" s="33" customFormat="1" ht="13.5">
      <c r="A5" s="21" t="s">
        <v>21</v>
      </c>
      <c r="B5" s="2">
        <v>3135916.62</v>
      </c>
      <c r="C5" s="2">
        <v>317.85</v>
      </c>
      <c r="D5" s="3">
        <v>1062193.73</v>
      </c>
      <c r="E5" s="62">
        <f aca="true" t="shared" si="1" ref="E5:E17">SUM(B5:D5)</f>
        <v>4198428.2</v>
      </c>
      <c r="F5" s="51">
        <f aca="true" t="shared" si="2" ref="F5:F17">IF(E$18=0,"0.00%",E5/E$18)</f>
        <v>0.4260059170407936</v>
      </c>
      <c r="G5" s="2">
        <v>2808584.82</v>
      </c>
      <c r="H5" s="2">
        <v>0</v>
      </c>
      <c r="I5" s="3">
        <v>975423.65</v>
      </c>
      <c r="J5" s="62">
        <f t="shared" si="0"/>
        <v>3784008.4699999997</v>
      </c>
      <c r="K5" s="7">
        <f aca="true" t="shared" si="3" ref="K5:K17">IF(J$18=0,"0.00%",J5/J$18)</f>
        <v>0.43621872858657457</v>
      </c>
      <c r="L5" s="54">
        <f aca="true" t="shared" si="4" ref="L5:L17">IF((G5+H5)=0,"0.00%",(B5+C5)/(G5+H5)-1)</f>
        <v>0.11666005159139203</v>
      </c>
      <c r="M5" s="55">
        <f aca="true" t="shared" si="5" ref="M5:M17">IF(I5=0,"0.00%",D5/I5-1)</f>
        <v>0.08895630119282005</v>
      </c>
      <c r="N5" s="56">
        <f aca="true" t="shared" si="6" ref="N5:N17">IF(J5=0,"0.00%",E5/J5-1)</f>
        <v>0.10951871098745203</v>
      </c>
      <c r="O5" s="1"/>
    </row>
    <row r="6" spans="1:15" s="33" customFormat="1" ht="13.5">
      <c r="A6" s="21" t="s">
        <v>22</v>
      </c>
      <c r="B6" s="2">
        <v>4248.55</v>
      </c>
      <c r="C6" s="2">
        <v>0</v>
      </c>
      <c r="D6" s="3">
        <v>499593.58</v>
      </c>
      <c r="E6" s="62">
        <f t="shared" si="1"/>
        <v>503842.13</v>
      </c>
      <c r="F6" s="51">
        <f t="shared" si="2"/>
        <v>0.051123829778591125</v>
      </c>
      <c r="G6" s="2">
        <v>2689.53</v>
      </c>
      <c r="H6" s="2">
        <v>0</v>
      </c>
      <c r="I6" s="3">
        <v>396572.54</v>
      </c>
      <c r="J6" s="62">
        <f t="shared" si="0"/>
        <v>399262.07</v>
      </c>
      <c r="K6" s="7">
        <f t="shared" si="3"/>
        <v>0.046026744900030295</v>
      </c>
      <c r="L6" s="54">
        <f t="shared" si="4"/>
        <v>0.5796626176320769</v>
      </c>
      <c r="M6" s="55">
        <f t="shared" si="5"/>
        <v>0.2597785514851836</v>
      </c>
      <c r="N6" s="56">
        <f t="shared" si="6"/>
        <v>0.26193337123158233</v>
      </c>
      <c r="O6" s="1"/>
    </row>
    <row r="7" spans="1:15" s="33" customFormat="1" ht="13.5">
      <c r="A7" s="21" t="s">
        <v>15</v>
      </c>
      <c r="B7" s="2">
        <v>38604.28</v>
      </c>
      <c r="C7" s="2">
        <v>70949.68</v>
      </c>
      <c r="D7" s="3">
        <v>33584.89</v>
      </c>
      <c r="E7" s="62">
        <f t="shared" si="1"/>
        <v>143138.84999999998</v>
      </c>
      <c r="F7" s="51">
        <f t="shared" si="2"/>
        <v>0.014524006164596214</v>
      </c>
      <c r="G7" s="2">
        <v>28255.71</v>
      </c>
      <c r="H7" s="2">
        <v>78217.62</v>
      </c>
      <c r="I7" s="3">
        <v>33725.2</v>
      </c>
      <c r="J7" s="62">
        <f t="shared" si="0"/>
        <v>140198.52999999997</v>
      </c>
      <c r="K7" s="7">
        <f t="shared" si="3"/>
        <v>0.016162021039637556</v>
      </c>
      <c r="L7" s="54">
        <f t="shared" si="4"/>
        <v>0.028933348848956042</v>
      </c>
      <c r="M7" s="55">
        <f t="shared" si="5"/>
        <v>-0.004160390449871265</v>
      </c>
      <c r="N7" s="56">
        <f t="shared" si="6"/>
        <v>0.020972545147228017</v>
      </c>
      <c r="O7" s="1"/>
    </row>
    <row r="8" spans="1:15" s="33" customFormat="1" ht="13.5">
      <c r="A8" s="21" t="s">
        <v>16</v>
      </c>
      <c r="B8" s="2">
        <v>30.73</v>
      </c>
      <c r="C8" s="2">
        <v>76.7</v>
      </c>
      <c r="D8" s="3">
        <v>2655.6</v>
      </c>
      <c r="E8" s="62">
        <f t="shared" si="1"/>
        <v>2763.0299999999997</v>
      </c>
      <c r="F8" s="51">
        <f t="shared" si="2"/>
        <v>0.00028035899934199753</v>
      </c>
      <c r="G8" s="2">
        <v>10.62</v>
      </c>
      <c r="H8" s="2">
        <v>819.03</v>
      </c>
      <c r="I8" s="3">
        <v>2211.11</v>
      </c>
      <c r="J8" s="62">
        <f t="shared" si="0"/>
        <v>3040.76</v>
      </c>
      <c r="K8" s="7">
        <f t="shared" si="3"/>
        <v>0.0003505373922001059</v>
      </c>
      <c r="L8" s="54">
        <f t="shared" si="4"/>
        <v>-0.8705116615440246</v>
      </c>
      <c r="M8" s="55">
        <f t="shared" si="5"/>
        <v>0.20102572915865768</v>
      </c>
      <c r="N8" s="56">
        <f t="shared" si="6"/>
        <v>-0.0913357187019036</v>
      </c>
      <c r="O8" s="1"/>
    </row>
    <row r="9" spans="1:15" s="33" customFormat="1" ht="13.5">
      <c r="A9" s="21" t="s">
        <v>23</v>
      </c>
      <c r="B9" s="2">
        <v>5804.4</v>
      </c>
      <c r="C9" s="2">
        <v>1696.46</v>
      </c>
      <c r="D9" s="3">
        <v>6385.74</v>
      </c>
      <c r="E9" s="62">
        <f t="shared" si="1"/>
        <v>13886.599999999999</v>
      </c>
      <c r="F9" s="51">
        <f t="shared" si="2"/>
        <v>0.0014090448819819483</v>
      </c>
      <c r="G9" s="2">
        <v>3156.79</v>
      </c>
      <c r="H9" s="2">
        <v>3118.85</v>
      </c>
      <c r="I9" s="3">
        <v>348.85</v>
      </c>
      <c r="J9" s="62">
        <f t="shared" si="0"/>
        <v>6624.49</v>
      </c>
      <c r="K9" s="7">
        <f t="shared" si="3"/>
        <v>0.0007636681123323377</v>
      </c>
      <c r="L9" s="54">
        <f t="shared" si="4"/>
        <v>0.19523427092694945</v>
      </c>
      <c r="M9" s="55">
        <f t="shared" si="5"/>
        <v>17.305116812383545</v>
      </c>
      <c r="N9" s="56">
        <f t="shared" si="6"/>
        <v>1.0962519378850293</v>
      </c>
      <c r="O9" s="1"/>
    </row>
    <row r="10" spans="1:15" s="33" customFormat="1" ht="13.5">
      <c r="A10" s="21" t="s">
        <v>13</v>
      </c>
      <c r="B10" s="2">
        <v>287021.44</v>
      </c>
      <c r="C10" s="2">
        <v>36757.18</v>
      </c>
      <c r="D10" s="3">
        <v>214999.77</v>
      </c>
      <c r="E10" s="62">
        <f t="shared" si="1"/>
        <v>538778.39</v>
      </c>
      <c r="F10" s="51">
        <f t="shared" si="2"/>
        <v>0.05466874058098989</v>
      </c>
      <c r="G10" s="2">
        <v>227174.48</v>
      </c>
      <c r="H10" s="2">
        <v>30621.87</v>
      </c>
      <c r="I10" s="3">
        <v>185149.32</v>
      </c>
      <c r="J10" s="62">
        <f t="shared" si="0"/>
        <v>442945.67000000004</v>
      </c>
      <c r="K10" s="7">
        <f t="shared" si="3"/>
        <v>0.05106256989967267</v>
      </c>
      <c r="L10" s="54">
        <f t="shared" si="4"/>
        <v>0.25594726224789444</v>
      </c>
      <c r="M10" s="55">
        <f t="shared" si="5"/>
        <v>0.16122365450761578</v>
      </c>
      <c r="N10" s="56">
        <f t="shared" si="6"/>
        <v>0.21635321550834874</v>
      </c>
      <c r="O10" s="1"/>
    </row>
    <row r="11" spans="1:15" s="33" customFormat="1" ht="13.5">
      <c r="A11" s="21" t="s">
        <v>28</v>
      </c>
      <c r="B11" s="2">
        <v>9159.43</v>
      </c>
      <c r="C11" s="2">
        <v>2276.55</v>
      </c>
      <c r="D11" s="3">
        <v>742.39</v>
      </c>
      <c r="E11" s="62">
        <f t="shared" si="1"/>
        <v>12178.369999999999</v>
      </c>
      <c r="F11" s="51">
        <f t="shared" si="2"/>
        <v>0.001235714279908869</v>
      </c>
      <c r="G11" s="2">
        <v>6417.95</v>
      </c>
      <c r="H11" s="2">
        <v>2478.5</v>
      </c>
      <c r="I11" s="3">
        <v>654.38</v>
      </c>
      <c r="J11" s="62">
        <f t="shared" si="0"/>
        <v>9550.83</v>
      </c>
      <c r="K11" s="7">
        <f t="shared" si="3"/>
        <v>0.0011010152203878429</v>
      </c>
      <c r="L11" s="54">
        <f t="shared" si="4"/>
        <v>0.2854543104271927</v>
      </c>
      <c r="M11" s="55">
        <f t="shared" si="5"/>
        <v>0.1344937192456983</v>
      </c>
      <c r="N11" s="56">
        <f t="shared" si="6"/>
        <v>0.2751111683487193</v>
      </c>
      <c r="O11" s="1"/>
    </row>
    <row r="12" spans="1:15" s="33" customFormat="1" ht="13.5">
      <c r="A12" s="21" t="s">
        <v>24</v>
      </c>
      <c r="B12" s="2">
        <v>128867.46</v>
      </c>
      <c r="C12" s="2">
        <v>73253.69</v>
      </c>
      <c r="D12" s="3">
        <v>9782.58</v>
      </c>
      <c r="E12" s="62">
        <f t="shared" si="1"/>
        <v>211903.73</v>
      </c>
      <c r="F12" s="51">
        <f t="shared" si="2"/>
        <v>0.02150143780546604</v>
      </c>
      <c r="G12" s="2">
        <v>109678.31</v>
      </c>
      <c r="H12" s="2">
        <v>59466.98</v>
      </c>
      <c r="I12" s="3">
        <v>12857.97</v>
      </c>
      <c r="J12" s="62">
        <f t="shared" si="0"/>
        <v>182003.26</v>
      </c>
      <c r="K12" s="7">
        <f t="shared" si="3"/>
        <v>0.02098125078346132</v>
      </c>
      <c r="L12" s="54">
        <f t="shared" si="4"/>
        <v>0.1949558276201484</v>
      </c>
      <c r="M12" s="55">
        <f t="shared" si="5"/>
        <v>-0.23918161264958615</v>
      </c>
      <c r="N12" s="56">
        <f t="shared" si="6"/>
        <v>0.164285354009593</v>
      </c>
      <c r="O12" s="1"/>
    </row>
    <row r="13" spans="1:15" s="33" customFormat="1" ht="13.5">
      <c r="A13" s="21" t="s">
        <v>25</v>
      </c>
      <c r="B13" s="2">
        <v>12702.57</v>
      </c>
      <c r="C13" s="2">
        <v>11445.04</v>
      </c>
      <c r="D13" s="3">
        <v>16038.91</v>
      </c>
      <c r="E13" s="62">
        <f t="shared" si="1"/>
        <v>40186.520000000004</v>
      </c>
      <c r="F13" s="51">
        <f t="shared" si="2"/>
        <v>0.00407764393952913</v>
      </c>
      <c r="G13" s="2">
        <v>18707.92</v>
      </c>
      <c r="H13" s="2">
        <v>3712.03</v>
      </c>
      <c r="I13" s="3">
        <v>9010.36</v>
      </c>
      <c r="J13" s="62">
        <f t="shared" si="0"/>
        <v>31430.309999999998</v>
      </c>
      <c r="K13" s="7">
        <f t="shared" si="3"/>
        <v>0.0036232714530054686</v>
      </c>
      <c r="L13" s="54">
        <f t="shared" si="4"/>
        <v>0.07705904785693107</v>
      </c>
      <c r="M13" s="55">
        <f t="shared" si="5"/>
        <v>0.7800520733910741</v>
      </c>
      <c r="N13" s="56">
        <f t="shared" si="6"/>
        <v>0.27859127065561906</v>
      </c>
      <c r="O13" s="1"/>
    </row>
    <row r="14" spans="1:15" s="33" customFormat="1" ht="13.5">
      <c r="A14" s="21" t="s">
        <v>26</v>
      </c>
      <c r="B14" s="2">
        <v>1144541.53</v>
      </c>
      <c r="C14" s="2">
        <v>72905.59</v>
      </c>
      <c r="D14" s="3">
        <v>40686.31</v>
      </c>
      <c r="E14" s="62">
        <f t="shared" si="1"/>
        <v>1258133.4300000002</v>
      </c>
      <c r="F14" s="51">
        <f t="shared" si="2"/>
        <v>0.1276602242731766</v>
      </c>
      <c r="G14" s="2">
        <v>969690.51</v>
      </c>
      <c r="H14" s="2">
        <v>59223.22</v>
      </c>
      <c r="I14" s="3">
        <v>37698.19</v>
      </c>
      <c r="J14" s="62">
        <f t="shared" si="0"/>
        <v>1066611.92</v>
      </c>
      <c r="K14" s="7">
        <f t="shared" si="3"/>
        <v>0.12295852383165654</v>
      </c>
      <c r="L14" s="54">
        <f t="shared" si="4"/>
        <v>0.18323537192957873</v>
      </c>
      <c r="M14" s="55">
        <f t="shared" si="5"/>
        <v>0.07926428298016419</v>
      </c>
      <c r="N14" s="56">
        <f t="shared" si="6"/>
        <v>0.17956063157441582</v>
      </c>
      <c r="O14" s="1"/>
    </row>
    <row r="15" spans="1:15" s="33" customFormat="1" ht="13.5">
      <c r="A15" s="21" t="s">
        <v>14</v>
      </c>
      <c r="B15" s="2">
        <v>20105.53</v>
      </c>
      <c r="C15" s="2">
        <v>58912.54</v>
      </c>
      <c r="D15" s="3">
        <v>26922.14</v>
      </c>
      <c r="E15" s="62">
        <f t="shared" si="1"/>
        <v>105940.21</v>
      </c>
      <c r="F15" s="51">
        <f t="shared" si="2"/>
        <v>0.010749536293735892</v>
      </c>
      <c r="G15" s="2">
        <v>15988.64</v>
      </c>
      <c r="H15" s="2">
        <v>23661.6</v>
      </c>
      <c r="I15" s="3">
        <v>19041.86</v>
      </c>
      <c r="J15" s="62">
        <f t="shared" si="0"/>
        <v>58692.1</v>
      </c>
      <c r="K15" s="7">
        <f t="shared" si="3"/>
        <v>0.00676599786788429</v>
      </c>
      <c r="L15" s="54">
        <f t="shared" si="4"/>
        <v>0.9928774706029524</v>
      </c>
      <c r="M15" s="55">
        <f t="shared" si="5"/>
        <v>0.4138398244709287</v>
      </c>
      <c r="N15" s="56">
        <f t="shared" si="6"/>
        <v>0.805016518407077</v>
      </c>
      <c r="O15" s="1"/>
    </row>
    <row r="16" spans="1:15" s="33" customFormat="1" ht="13.5">
      <c r="A16" s="21" t="s">
        <v>27</v>
      </c>
      <c r="B16" s="2">
        <v>980087.53</v>
      </c>
      <c r="C16" s="2">
        <v>562112.43</v>
      </c>
      <c r="D16" s="3">
        <v>1117940.2</v>
      </c>
      <c r="E16" s="62">
        <f t="shared" si="1"/>
        <v>2660140.16</v>
      </c>
      <c r="F16" s="51">
        <f t="shared" si="2"/>
        <v>0.26991897784933977</v>
      </c>
      <c r="G16" s="2">
        <v>842075.21</v>
      </c>
      <c r="H16" s="2">
        <v>493375.45</v>
      </c>
      <c r="I16" s="3">
        <v>1021294.99</v>
      </c>
      <c r="J16" s="62">
        <f t="shared" si="0"/>
        <v>2356745.65</v>
      </c>
      <c r="K16" s="7">
        <f t="shared" si="3"/>
        <v>0.27168453749389737</v>
      </c>
      <c r="L16" s="54">
        <f t="shared" si="4"/>
        <v>0.15481612776319276</v>
      </c>
      <c r="M16" s="55">
        <f t="shared" si="5"/>
        <v>0.09463006373897898</v>
      </c>
      <c r="N16" s="56">
        <f t="shared" si="6"/>
        <v>0.12873451575056483</v>
      </c>
      <c r="O16" s="1"/>
    </row>
    <row r="17" spans="1:15" s="33" customFormat="1" ht="14.25" thickBot="1">
      <c r="A17" s="22" t="s">
        <v>9</v>
      </c>
      <c r="B17" s="2">
        <v>7510.75</v>
      </c>
      <c r="C17" s="2">
        <v>6711.54</v>
      </c>
      <c r="D17" s="3">
        <v>2582.36</v>
      </c>
      <c r="E17" s="62">
        <f t="shared" si="1"/>
        <v>16804.65</v>
      </c>
      <c r="F17" s="51">
        <f t="shared" si="2"/>
        <v>0.0017051334434633352</v>
      </c>
      <c r="G17" s="2">
        <v>7419.82</v>
      </c>
      <c r="H17" s="2">
        <v>5130.29</v>
      </c>
      <c r="I17" s="3">
        <v>2158.12</v>
      </c>
      <c r="J17" s="66">
        <f t="shared" si="0"/>
        <v>14708.23</v>
      </c>
      <c r="K17" s="7">
        <f t="shared" si="3"/>
        <v>0.0016955578829237962</v>
      </c>
      <c r="L17" s="54">
        <f t="shared" si="4"/>
        <v>0.13324026641997566</v>
      </c>
      <c r="M17" s="55">
        <f t="shared" si="5"/>
        <v>0.19657850351231643</v>
      </c>
      <c r="N17" s="56">
        <f t="shared" si="6"/>
        <v>0.14253380590322573</v>
      </c>
      <c r="O17" s="1"/>
    </row>
    <row r="18" spans="1:15" s="33" customFormat="1" ht="15" thickBot="1" thickTop="1">
      <c r="A18" s="14" t="s">
        <v>8</v>
      </c>
      <c r="B18" s="16">
        <f>SUM(B4:B17)</f>
        <v>5878378.92</v>
      </c>
      <c r="C18" s="16">
        <v>931652.81</v>
      </c>
      <c r="D18" s="16">
        <f>SUM(D4:D17)</f>
        <v>3045296.6399999997</v>
      </c>
      <c r="E18" s="61">
        <f>SUM(B18:D18)</f>
        <v>9855328.370000001</v>
      </c>
      <c r="F18" s="52">
        <f>IF(E$18=0,"0.00%",E18/E$18)</f>
        <v>1</v>
      </c>
      <c r="G18" s="15">
        <f>SUM(G4:G17)</f>
        <v>5130909.37</v>
      </c>
      <c r="H18" s="15">
        <f>SUM(H4:H17)</f>
        <v>822560.44</v>
      </c>
      <c r="I18" s="64">
        <f>SUM(I4:I17)</f>
        <v>2721096.9200000004</v>
      </c>
      <c r="J18" s="68">
        <f t="shared" si="0"/>
        <v>8674566.73</v>
      </c>
      <c r="K18" s="65">
        <f>IF(J$18=0,"0.00%",J18/J$18)</f>
        <v>1</v>
      </c>
      <c r="L18" s="57">
        <f>IF(H18=0,"0.00%",(B18+C18)/(G18+H18)-1)</f>
        <v>0.14387608358427206</v>
      </c>
      <c r="M18" s="58">
        <f>IF(I18=0,"0.00%",D18/I18-1)</f>
        <v>0.11914302560013157</v>
      </c>
      <c r="N18" s="52">
        <f>IF(J18=0,"0.00%",E18/J18-1)</f>
        <v>0.13611765022412836</v>
      </c>
      <c r="O18" s="35"/>
    </row>
    <row r="19" spans="1:15" s="33" customFormat="1" ht="15" thickBot="1" thickTop="1">
      <c r="A19" s="32"/>
      <c r="B19" s="46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7"/>
      <c r="C20" s="38" t="s">
        <v>32</v>
      </c>
      <c r="D20" s="38"/>
      <c r="E20" s="29"/>
      <c r="F20" s="30"/>
      <c r="G20" s="31"/>
      <c r="H20" s="39" t="s">
        <v>30</v>
      </c>
      <c r="I20" s="39"/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8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1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9" t="s">
        <v>5</v>
      </c>
      <c r="C22" s="9" t="s">
        <v>5</v>
      </c>
      <c r="D22" s="10" t="s">
        <v>6</v>
      </c>
      <c r="E22" s="70"/>
      <c r="F22" s="11" t="s">
        <v>11</v>
      </c>
      <c r="G22" s="42" t="s">
        <v>5</v>
      </c>
      <c r="H22" s="9" t="s">
        <v>5</v>
      </c>
      <c r="I22" s="10" t="s">
        <v>6</v>
      </c>
      <c r="J22" s="69"/>
      <c r="K22" s="11" t="s">
        <v>11</v>
      </c>
      <c r="L22" s="12" t="s">
        <v>7</v>
      </c>
      <c r="M22" s="13" t="s">
        <v>7</v>
      </c>
      <c r="N22" s="37" t="s">
        <v>7</v>
      </c>
      <c r="O22" s="1"/>
    </row>
    <row r="23" spans="1:15" s="33" customFormat="1" ht="14.25" thickTop="1">
      <c r="A23" s="20" t="s">
        <v>20</v>
      </c>
      <c r="B23" s="43">
        <v>220235.83</v>
      </c>
      <c r="C23" s="5">
        <v>147338.48</v>
      </c>
      <c r="D23" s="6">
        <v>65225.2</v>
      </c>
      <c r="E23" s="63">
        <f aca="true" t="shared" si="7" ref="E23:E36">SUM(B23:D23)</f>
        <v>432799.51</v>
      </c>
      <c r="F23" s="51">
        <f>IF(E$37=0,"0.00%",E23/E$37)</f>
        <v>0.017501601225452187</v>
      </c>
      <c r="G23" s="43">
        <v>218483.62</v>
      </c>
      <c r="H23" s="5">
        <v>166487.05</v>
      </c>
      <c r="I23" s="6">
        <v>55005.07</v>
      </c>
      <c r="J23" s="63">
        <f aca="true" t="shared" si="8" ref="J23:J36">SUM(G23:I23)</f>
        <v>439975.74</v>
      </c>
      <c r="K23" s="7">
        <f>IF(J$18=0,"0.00%",J23/J$37)</f>
        <v>0.018357948429054423</v>
      </c>
      <c r="L23" s="54">
        <f>IF((G23+H23)=0,"0.00",(B23+C23)/(G23+H23)-1)</f>
        <v>-0.04518879321377911</v>
      </c>
      <c r="M23" s="55">
        <f>IF(I23=0,"0.00%",D23/I23-1)</f>
        <v>0.18580341775767217</v>
      </c>
      <c r="N23" s="56">
        <f>IF(J23=0,"0.00%",E23/J23-1)</f>
        <v>-0.016310512938736088</v>
      </c>
      <c r="O23" s="1"/>
    </row>
    <row r="24" spans="1:15" s="33" customFormat="1" ht="13.5">
      <c r="A24" s="21" t="s">
        <v>21</v>
      </c>
      <c r="B24" s="44">
        <v>7812969.84</v>
      </c>
      <c r="C24" s="2">
        <v>947.55</v>
      </c>
      <c r="D24" s="3">
        <v>2683173.08</v>
      </c>
      <c r="E24" s="62">
        <f t="shared" si="7"/>
        <v>10497090.469999999</v>
      </c>
      <c r="F24" s="51">
        <f aca="true" t="shared" si="9" ref="F24:F36">IF(E$37=0,"0.00%",E24/E$37)</f>
        <v>0.424482669662529</v>
      </c>
      <c r="G24" s="44">
        <v>7701534.51</v>
      </c>
      <c r="H24" s="2">
        <v>0</v>
      </c>
      <c r="I24" s="3">
        <v>2747189.99</v>
      </c>
      <c r="J24" s="62">
        <f t="shared" si="8"/>
        <v>10448724.5</v>
      </c>
      <c r="K24" s="7">
        <f aca="true" t="shared" si="10" ref="K24:K36">IF(J$18=0,"0.00%",J24/J$37)</f>
        <v>0.43597209591691916</v>
      </c>
      <c r="L24" s="54">
        <f aca="true" t="shared" si="11" ref="L24:L37">IF((G24+H24)=0,"0.00",(B24+C24)/(G24+H24)-1)</f>
        <v>0.014592271170644988</v>
      </c>
      <c r="M24" s="55">
        <f aca="true" t="shared" si="12" ref="M24:M36">IF(I24=0,"0.00%",D24/I24-1)</f>
        <v>-0.023302687558205637</v>
      </c>
      <c r="N24" s="56">
        <f aca="true" t="shared" si="13" ref="N24:N36">IF(J24=0,"0.00%",E24/J24-1)</f>
        <v>0.004628887478083987</v>
      </c>
      <c r="O24" s="1"/>
    </row>
    <row r="25" spans="1:15" s="33" customFormat="1" ht="13.5">
      <c r="A25" s="21" t="s">
        <v>22</v>
      </c>
      <c r="B25" s="44">
        <v>9199.33</v>
      </c>
      <c r="C25" s="2">
        <v>0</v>
      </c>
      <c r="D25" s="3">
        <v>1169519.54</v>
      </c>
      <c r="E25" s="62">
        <f t="shared" si="7"/>
        <v>1178718.87</v>
      </c>
      <c r="F25" s="51">
        <f t="shared" si="9"/>
        <v>0.04766518247595894</v>
      </c>
      <c r="G25" s="44">
        <v>6400.36</v>
      </c>
      <c r="H25" s="2">
        <v>0</v>
      </c>
      <c r="I25" s="3">
        <v>1040959.1</v>
      </c>
      <c r="J25" s="62">
        <f t="shared" si="8"/>
        <v>1047359.46</v>
      </c>
      <c r="K25" s="7">
        <f t="shared" si="10"/>
        <v>0.04370097986166758</v>
      </c>
      <c r="L25" s="54">
        <f t="shared" si="11"/>
        <v>0.4373144635614248</v>
      </c>
      <c r="M25" s="55">
        <f t="shared" si="12"/>
        <v>0.12350191280329859</v>
      </c>
      <c r="N25" s="56">
        <f t="shared" si="13"/>
        <v>0.1254196052232155</v>
      </c>
      <c r="O25" s="1"/>
    </row>
    <row r="26" spans="1:15" s="33" customFormat="1" ht="13.5">
      <c r="A26" s="21" t="s">
        <v>15</v>
      </c>
      <c r="B26" s="44">
        <v>99860.96</v>
      </c>
      <c r="C26" s="2">
        <v>208506.74</v>
      </c>
      <c r="D26" s="3">
        <v>104041.21</v>
      </c>
      <c r="E26" s="62">
        <f t="shared" si="7"/>
        <v>412408.91000000003</v>
      </c>
      <c r="F26" s="51">
        <f t="shared" si="9"/>
        <v>0.016677043568379735</v>
      </c>
      <c r="G26" s="44">
        <v>78895.72</v>
      </c>
      <c r="H26" s="2">
        <v>215593.05</v>
      </c>
      <c r="I26" s="3">
        <v>98393.59</v>
      </c>
      <c r="J26" s="62">
        <f t="shared" si="8"/>
        <v>392882.36</v>
      </c>
      <c r="K26" s="7">
        <f t="shared" si="10"/>
        <v>0.016392981357483925</v>
      </c>
      <c r="L26" s="54">
        <f t="shared" si="11"/>
        <v>0.047128893913340075</v>
      </c>
      <c r="M26" s="55">
        <f t="shared" si="12"/>
        <v>0.05739825124787101</v>
      </c>
      <c r="N26" s="56">
        <f t="shared" si="13"/>
        <v>0.049700755208251346</v>
      </c>
      <c r="O26" s="1"/>
    </row>
    <row r="27" spans="1:15" s="33" customFormat="1" ht="13.5">
      <c r="A27" s="21" t="s">
        <v>16</v>
      </c>
      <c r="B27" s="44">
        <v>51.43</v>
      </c>
      <c r="C27" s="2">
        <v>511</v>
      </c>
      <c r="D27" s="2">
        <v>5940.4</v>
      </c>
      <c r="E27" s="62">
        <f t="shared" si="7"/>
        <v>6502.83</v>
      </c>
      <c r="F27" s="51">
        <f t="shared" si="9"/>
        <v>0.0002629622605092765</v>
      </c>
      <c r="G27" s="44">
        <v>46.57</v>
      </c>
      <c r="H27" s="2">
        <v>1863.83</v>
      </c>
      <c r="I27" s="2">
        <v>6747.59</v>
      </c>
      <c r="J27" s="62">
        <f t="shared" si="8"/>
        <v>8657.99</v>
      </c>
      <c r="K27" s="7">
        <f t="shared" si="10"/>
        <v>0.0003612538589497433</v>
      </c>
      <c r="L27" s="54">
        <f t="shared" si="11"/>
        <v>-0.7055956867671691</v>
      </c>
      <c r="M27" s="55">
        <f t="shared" si="12"/>
        <v>-0.11962641476438263</v>
      </c>
      <c r="N27" s="56">
        <f t="shared" si="13"/>
        <v>-0.2489215164258679</v>
      </c>
      <c r="O27" s="1"/>
    </row>
    <row r="28" spans="1:15" s="33" customFormat="1" ht="13.5">
      <c r="A28" s="21" t="s">
        <v>23</v>
      </c>
      <c r="B28" s="44">
        <v>12966.93</v>
      </c>
      <c r="C28" s="2">
        <v>4786.62</v>
      </c>
      <c r="D28" s="2">
        <v>6783.02</v>
      </c>
      <c r="E28" s="62">
        <f t="shared" si="7"/>
        <v>24536.57</v>
      </c>
      <c r="F28" s="51">
        <f t="shared" si="9"/>
        <v>0.0009922129153528694</v>
      </c>
      <c r="G28" s="44">
        <v>7128.54</v>
      </c>
      <c r="H28" s="2">
        <v>6890.21</v>
      </c>
      <c r="I28" s="2">
        <v>962.16</v>
      </c>
      <c r="J28" s="62">
        <f t="shared" si="8"/>
        <v>14980.91</v>
      </c>
      <c r="K28" s="7">
        <f t="shared" si="10"/>
        <v>0.0006250771308443182</v>
      </c>
      <c r="L28" s="54">
        <f t="shared" si="11"/>
        <v>0.26641462327240295</v>
      </c>
      <c r="M28" s="55">
        <f t="shared" si="12"/>
        <v>6.049783819738922</v>
      </c>
      <c r="N28" s="56">
        <f t="shared" si="13"/>
        <v>0.6378557777865297</v>
      </c>
      <c r="O28" s="1"/>
    </row>
    <row r="29" spans="1:15" s="33" customFormat="1" ht="13.5">
      <c r="A29" s="21" t="s">
        <v>13</v>
      </c>
      <c r="B29" s="44">
        <v>677962.24</v>
      </c>
      <c r="C29" s="2">
        <v>86216.82</v>
      </c>
      <c r="D29" s="2">
        <v>571296.68</v>
      </c>
      <c r="E29" s="62">
        <f t="shared" si="7"/>
        <v>1335475.7400000002</v>
      </c>
      <c r="F29" s="51">
        <f t="shared" si="9"/>
        <v>0.05400413657526014</v>
      </c>
      <c r="G29" s="44">
        <v>615305.73</v>
      </c>
      <c r="H29" s="2">
        <v>82869.11</v>
      </c>
      <c r="I29" s="2">
        <v>535602.06</v>
      </c>
      <c r="J29" s="62">
        <f t="shared" si="8"/>
        <v>1233776.9</v>
      </c>
      <c r="K29" s="7">
        <f t="shared" si="10"/>
        <v>0.0514792308847725</v>
      </c>
      <c r="L29" s="54">
        <f t="shared" si="11"/>
        <v>0.09453823916083848</v>
      </c>
      <c r="M29" s="55">
        <f t="shared" si="12"/>
        <v>0.06664391843451822</v>
      </c>
      <c r="N29" s="56">
        <f t="shared" si="13"/>
        <v>0.0824288734859604</v>
      </c>
      <c r="O29" s="1"/>
    </row>
    <row r="30" spans="1:15" s="33" customFormat="1" ht="13.5">
      <c r="A30" s="21" t="s">
        <v>28</v>
      </c>
      <c r="B30" s="44">
        <v>22287.85</v>
      </c>
      <c r="C30" s="2">
        <v>6714.86</v>
      </c>
      <c r="D30" s="2">
        <v>1480.87</v>
      </c>
      <c r="E30" s="62">
        <f t="shared" si="7"/>
        <v>30483.579999999998</v>
      </c>
      <c r="F30" s="51">
        <f t="shared" si="9"/>
        <v>0.0012326988565309828</v>
      </c>
      <c r="G30" s="44">
        <v>21026.44</v>
      </c>
      <c r="H30" s="2">
        <v>6613.13</v>
      </c>
      <c r="I30" s="2">
        <v>1442.98</v>
      </c>
      <c r="J30" s="62">
        <f t="shared" si="8"/>
        <v>29082.55</v>
      </c>
      <c r="K30" s="7">
        <f t="shared" si="10"/>
        <v>0.001213466799522621</v>
      </c>
      <c r="L30" s="54">
        <f t="shared" si="11"/>
        <v>0.04931842282640431</v>
      </c>
      <c r="M30" s="55">
        <f t="shared" si="12"/>
        <v>0.02625816019626037</v>
      </c>
      <c r="N30" s="56">
        <f t="shared" si="13"/>
        <v>0.048174248819309096</v>
      </c>
      <c r="O30" s="1"/>
    </row>
    <row r="31" spans="1:15" s="33" customFormat="1" ht="13.5">
      <c r="A31" s="21" t="s">
        <v>24</v>
      </c>
      <c r="B31" s="44">
        <v>340905.46</v>
      </c>
      <c r="C31" s="2">
        <v>207943.56</v>
      </c>
      <c r="D31" s="2">
        <v>26295.87</v>
      </c>
      <c r="E31" s="62">
        <f t="shared" si="7"/>
        <v>575144.89</v>
      </c>
      <c r="F31" s="51">
        <f t="shared" si="9"/>
        <v>0.023257781672711603</v>
      </c>
      <c r="G31" s="44">
        <v>333098.58</v>
      </c>
      <c r="H31" s="2">
        <v>217035.4</v>
      </c>
      <c r="I31" s="2">
        <v>28864.34</v>
      </c>
      <c r="J31" s="62">
        <f t="shared" si="8"/>
        <v>578998.32</v>
      </c>
      <c r="K31" s="7">
        <f t="shared" si="10"/>
        <v>0.02415865315453336</v>
      </c>
      <c r="L31" s="54">
        <f t="shared" si="11"/>
        <v>-0.002335721927229417</v>
      </c>
      <c r="M31" s="55">
        <f t="shared" si="12"/>
        <v>-0.08898419295227267</v>
      </c>
      <c r="N31" s="56">
        <f t="shared" si="13"/>
        <v>-0.006655338827235124</v>
      </c>
      <c r="O31" s="1"/>
    </row>
    <row r="32" spans="1:15" s="33" customFormat="1" ht="13.5">
      <c r="A32" s="21" t="s">
        <v>25</v>
      </c>
      <c r="B32" s="44">
        <v>32470.44</v>
      </c>
      <c r="C32" s="2">
        <v>25590.79</v>
      </c>
      <c r="D32" s="2">
        <v>32249.71</v>
      </c>
      <c r="E32" s="62">
        <f t="shared" si="7"/>
        <v>90310.94</v>
      </c>
      <c r="F32" s="51">
        <f t="shared" si="9"/>
        <v>0.0036520051932954793</v>
      </c>
      <c r="G32" s="44">
        <v>39949.87</v>
      </c>
      <c r="H32" s="2">
        <v>13771.04</v>
      </c>
      <c r="I32" s="2">
        <v>26239.86</v>
      </c>
      <c r="J32" s="62">
        <f t="shared" si="8"/>
        <v>79960.77</v>
      </c>
      <c r="K32" s="7">
        <f t="shared" si="10"/>
        <v>0.003336355981826367</v>
      </c>
      <c r="L32" s="54">
        <f t="shared" si="11"/>
        <v>0.08079386592669402</v>
      </c>
      <c r="M32" s="55">
        <f t="shared" si="12"/>
        <v>0.2290351396691903</v>
      </c>
      <c r="N32" s="56">
        <f t="shared" si="13"/>
        <v>0.12944059943394737</v>
      </c>
      <c r="O32" s="1"/>
    </row>
    <row r="33" spans="1:15" s="33" customFormat="1" ht="13.5">
      <c r="A33" s="21" t="s">
        <v>26</v>
      </c>
      <c r="B33" s="44">
        <v>2756726.46</v>
      </c>
      <c r="C33" s="2">
        <v>188012.88</v>
      </c>
      <c r="D33" s="2">
        <v>99330.84</v>
      </c>
      <c r="E33" s="62">
        <f t="shared" si="7"/>
        <v>3044070.1799999997</v>
      </c>
      <c r="F33" s="51">
        <f t="shared" si="9"/>
        <v>0.12309649424660958</v>
      </c>
      <c r="G33" s="44">
        <v>2705588.71</v>
      </c>
      <c r="H33" s="2">
        <v>175085.39</v>
      </c>
      <c r="I33" s="2">
        <v>110199.99</v>
      </c>
      <c r="J33" s="62">
        <f t="shared" si="8"/>
        <v>2990874.0900000003</v>
      </c>
      <c r="K33" s="7">
        <f t="shared" si="10"/>
        <v>0.12479395409850345</v>
      </c>
      <c r="L33" s="54">
        <f t="shared" si="11"/>
        <v>0.022239669527351236</v>
      </c>
      <c r="M33" s="55">
        <f t="shared" si="12"/>
        <v>-0.09863113417705405</v>
      </c>
      <c r="N33" s="56">
        <f t="shared" si="13"/>
        <v>0.017786134888747362</v>
      </c>
      <c r="O33" s="1"/>
    </row>
    <row r="34" spans="1:15" s="33" customFormat="1" ht="13.5">
      <c r="A34" s="21" t="s">
        <v>14</v>
      </c>
      <c r="B34" s="44">
        <v>48267.9</v>
      </c>
      <c r="C34" s="2">
        <v>58912.54</v>
      </c>
      <c r="D34" s="2">
        <v>76925.5</v>
      </c>
      <c r="E34" s="62">
        <f t="shared" si="7"/>
        <v>184105.94</v>
      </c>
      <c r="F34" s="51">
        <f t="shared" si="9"/>
        <v>0.007444899244726562</v>
      </c>
      <c r="G34" s="44">
        <v>42653.78</v>
      </c>
      <c r="H34" s="2">
        <v>64160.51</v>
      </c>
      <c r="I34" s="2">
        <v>61688.66</v>
      </c>
      <c r="J34" s="62">
        <f t="shared" si="8"/>
        <v>168502.95</v>
      </c>
      <c r="K34" s="7">
        <f t="shared" si="10"/>
        <v>0.007030770528946747</v>
      </c>
      <c r="L34" s="54">
        <f t="shared" si="11"/>
        <v>0.0034279121267388746</v>
      </c>
      <c r="M34" s="55">
        <f t="shared" si="12"/>
        <v>0.24699580117318143</v>
      </c>
      <c r="N34" s="56">
        <f t="shared" si="13"/>
        <v>0.09259772603387639</v>
      </c>
      <c r="O34" s="1"/>
    </row>
    <row r="35" spans="1:15" s="33" customFormat="1" ht="13.5">
      <c r="A35" s="21" t="s">
        <v>27</v>
      </c>
      <c r="B35" s="44">
        <v>2526787.63</v>
      </c>
      <c r="C35" s="2">
        <v>1440799.47</v>
      </c>
      <c r="D35" s="2">
        <v>2909053.8</v>
      </c>
      <c r="E35" s="62">
        <f t="shared" si="7"/>
        <v>6876640.899999999</v>
      </c>
      <c r="F35" s="51">
        <f t="shared" si="9"/>
        <v>0.2780784728763547</v>
      </c>
      <c r="G35" s="44">
        <v>2292984.19</v>
      </c>
      <c r="H35" s="2">
        <v>1349843.43</v>
      </c>
      <c r="I35" s="2">
        <v>2849756.09</v>
      </c>
      <c r="J35" s="62">
        <f t="shared" si="8"/>
        <v>6492583.71</v>
      </c>
      <c r="K35" s="7">
        <f t="shared" si="10"/>
        <v>0.27090247503077974</v>
      </c>
      <c r="L35" s="54">
        <f t="shared" si="11"/>
        <v>0.08915038367914851</v>
      </c>
      <c r="M35" s="55">
        <f t="shared" si="12"/>
        <v>0.020807994834392884</v>
      </c>
      <c r="N35" s="56">
        <f t="shared" si="13"/>
        <v>0.059153213443897235</v>
      </c>
      <c r="O35" s="1"/>
    </row>
    <row r="36" spans="1:15" s="33" customFormat="1" ht="14.25" thickBot="1">
      <c r="A36" s="22" t="s">
        <v>9</v>
      </c>
      <c r="B36" s="45">
        <v>18481.06</v>
      </c>
      <c r="C36" s="2">
        <v>14242.05</v>
      </c>
      <c r="D36" s="2">
        <v>8125.45</v>
      </c>
      <c r="E36" s="62">
        <f t="shared" si="7"/>
        <v>40848.56</v>
      </c>
      <c r="F36" s="51">
        <f t="shared" si="9"/>
        <v>0.0016518392263289695</v>
      </c>
      <c r="G36" s="45">
        <v>21550.6</v>
      </c>
      <c r="H36" s="2">
        <v>11910.77</v>
      </c>
      <c r="I36" s="2">
        <v>6676.69</v>
      </c>
      <c r="J36" s="66">
        <f t="shared" si="8"/>
        <v>40138.06</v>
      </c>
      <c r="K36" s="7">
        <f t="shared" si="10"/>
        <v>0.0016747569661961185</v>
      </c>
      <c r="L36" s="59">
        <f t="shared" si="11"/>
        <v>-0.022063053604798433</v>
      </c>
      <c r="M36" s="55">
        <f t="shared" si="12"/>
        <v>0.21698775890448707</v>
      </c>
      <c r="N36" s="56">
        <f t="shared" si="13"/>
        <v>0.01770140360545569</v>
      </c>
      <c r="O36" s="1"/>
    </row>
    <row r="37" spans="1:15" s="33" customFormat="1" ht="15" thickBot="1" thickTop="1">
      <c r="A37" s="14" t="s">
        <v>8</v>
      </c>
      <c r="B37" s="15">
        <f>SUM(B23:B36)</f>
        <v>14579173.360000001</v>
      </c>
      <c r="C37" s="15">
        <f>SUM(C23:C36)</f>
        <v>2390523.36</v>
      </c>
      <c r="D37" s="16">
        <f>SUM(D23:D36)</f>
        <v>7759441.17</v>
      </c>
      <c r="E37" s="61">
        <f>SUM(E23:E36)</f>
        <v>24729137.889999997</v>
      </c>
      <c r="F37" s="52">
        <f>IF(E$37=0,"0.00%",E37/E$37)</f>
        <v>1</v>
      </c>
      <c r="G37" s="15">
        <f>SUM(G23:G36)</f>
        <v>14084647.219999997</v>
      </c>
      <c r="H37" s="15">
        <f>SUM(H23:H36)</f>
        <v>2312122.92</v>
      </c>
      <c r="I37" s="64">
        <f>SUM(I23:I36)</f>
        <v>7569728.170000002</v>
      </c>
      <c r="J37" s="67">
        <f>SUM(J23:J36)</f>
        <v>23966498.31</v>
      </c>
      <c r="K37" s="65">
        <f>IF(J$18=0,"0.00%",J37/J$37)</f>
        <v>1</v>
      </c>
      <c r="L37" s="60">
        <f t="shared" si="11"/>
        <v>0.0349414290197525</v>
      </c>
      <c r="M37" s="18">
        <f>IF(I37=0,"0.00%",D37/I37-1)</f>
        <v>0.025062062433345966</v>
      </c>
      <c r="N37" s="17">
        <f>IF(J37=0,"0.00%",E37/J37-1)</f>
        <v>0.031821068315256884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3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3"/>
      <c r="E41" s="50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&amp;C&amp;"Arial,Bold"&amp;14National Land Border Sales Jan - Mar 17-18</oddHeader>
    <oddFooter>&amp;LStatistics and Reference Materials/Land Border (Mar 17-18)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2016-04-26T11:51:08Z</cp:lastPrinted>
  <dcterms:created xsi:type="dcterms:W3CDTF">2006-01-31T19:56:50Z</dcterms:created>
  <dcterms:modified xsi:type="dcterms:W3CDTF">2018-05-15T18:01:44Z</dcterms:modified>
  <cp:category/>
  <cp:version/>
  <cp:contentType/>
  <cp:contentStatus/>
</cp:coreProperties>
</file>