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<sst xmlns="http://schemas.openxmlformats.org/spreadsheetml/2006/main" count="90" uniqueCount="34">
  <si>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</si>
  <si>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</si>
  <si>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</si>
  <si>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</si>
  <si>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</si>
  <si>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</si>
  <si>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</si>
  <si>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</si>
  <si>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</si>
  <si>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</si>
  <si>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</si>
  <si>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</si>
  <si>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</si>
  <si>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</si>
  <si>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</si>
  <si>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</si>
  <si>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</si>
  <si>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</si>
  <si>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</si>
  <si>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</si>
  <si>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</si>
  <si>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</si>
  <si>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</si>
  <si>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</si>
  <si>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</si>
  <si>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</si>
  <si>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</si>
  <si>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</si>
  <si>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</si>
  <si>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</si>
  <si>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Sep 17</t>
  </si>
  <si>
    <t>Jan - Sep 17</t>
  </si>
  <si>
    <t>Sep 18</t>
  </si>
  <si>
    <t>Jan - Sep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</si>
</sst>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B13">
      <selection activeCell="C36" sqref="C36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7109375" style="0" bestFit="1" customWidth="1"/>
    <col min="14" max="14" width="11.5742187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7"/>
      <c r="H1" s="5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3015629.62</v>
      </c>
      <c r="C4" s="21">
        <v>470079.69</v>
      </c>
      <c r="D4" s="22">
        <v>10553.25</v>
      </c>
      <c r="E4" s="22">
        <f>SUM(B4:D4)</f>
        <v>3496262.56</v>
      </c>
      <c r="F4" s="40">
        <f>IF(E$18=0,"0.00%",E4/E$18)</f>
        <v>0.08815030478185208</v>
      </c>
      <c r="G4" s="20">
        <v>1175205.41</v>
      </c>
      <c r="H4" s="21">
        <v>338944.82</v>
      </c>
      <c r="I4" s="22">
        <v>16385.87</v>
      </c>
      <c r="J4" s="22">
        <f>SUM(G4:I4)</f>
        <v>1530536.1</v>
      </c>
      <c r="K4" s="23">
        <f>IF(J$18=0,"0.00%",J4/J$18)</f>
        <v>0.040982883341918075</v>
      </c>
      <c r="L4" s="42">
        <f>IF((G4+H4)=0,"0.00%",(B4+C4)/(G4+H4)-1)</f>
        <v>1.302089476286643</v>
      </c>
      <c r="M4" s="43">
        <f>IF(I4=0,"0.00%",D4/I4-1)</f>
        <v>-0.3559542459448293</v>
      </c>
      <c r="N4" s="44">
        <f>IF(J4=0,"0.00%",E4/J4-1)</f>
        <v>1.284338513805718</v>
      </c>
    </row>
    <row r="5" spans="1:14" ht="15">
      <c r="A5" s="24" t="s">
        <v>15</v>
      </c>
      <c r="B5" s="25">
        <v>3623357.94</v>
      </c>
      <c r="C5" s="26">
        <v>114</v>
      </c>
      <c r="D5" s="26">
        <v>4345143.42</v>
      </c>
      <c r="E5" s="22">
        <f aca="true" t="shared" si="0" ref="E5:E17">SUM(B5:D5)</f>
        <v>7968615.359999999</v>
      </c>
      <c r="F5" s="40">
        <f aca="true" t="shared" si="1" ref="F5:F17">IF(E$18=0,"0.00%",E5/E$18)</f>
        <v>0.2009105038934341</v>
      </c>
      <c r="G5" s="25">
        <v>3624469.8</v>
      </c>
      <c r="H5" s="26">
        <v>0</v>
      </c>
      <c r="I5" s="26">
        <v>4287635.23</v>
      </c>
      <c r="J5" s="22">
        <f aca="true" t="shared" si="2" ref="J5:J17">SUM(G5:I5)</f>
        <v>7912105.03</v>
      </c>
      <c r="K5" s="23">
        <f aca="true" t="shared" si="3" ref="K5:K17">IF(J$18=0,"0.00%",J5/J$18)</f>
        <v>0.21186097958322786</v>
      </c>
      <c r="L5" s="42">
        <f aca="true" t="shared" si="4" ref="L5:L17">IF((G5+H5)=0,"0.00%",(B5+C5)/(G5+H5)-1)</f>
        <v>-0.0002753119918393887</v>
      </c>
      <c r="M5" s="43">
        <f aca="true" t="shared" si="5" ref="M5:M17">IF(I5=0,"0.00%",D5/I5-1)</f>
        <v>0.013412565881916194</v>
      </c>
      <c r="N5" s="44">
        <f aca="true" t="shared" si="6" ref="N5:N17">IF(J5=0,"0.00%",E5/J5-1)</f>
        <v>0.0071422623670605034</v>
      </c>
    </row>
    <row r="6" spans="1:14" ht="15">
      <c r="A6" s="24" t="s">
        <v>16</v>
      </c>
      <c r="B6" s="25">
        <v>0</v>
      </c>
      <c r="C6" s="26">
        <v>0</v>
      </c>
      <c r="D6" s="26">
        <v>18068.19</v>
      </c>
      <c r="E6" s="22">
        <f t="shared" si="0"/>
        <v>18068.19</v>
      </c>
      <c r="F6" s="40">
        <f t="shared" si="1"/>
        <v>0.0004555482970811013</v>
      </c>
      <c r="G6" s="25">
        <v>0</v>
      </c>
      <c r="H6" s="26">
        <v>0</v>
      </c>
      <c r="I6" s="26">
        <v>20038.11</v>
      </c>
      <c r="J6" s="22">
        <f t="shared" si="2"/>
        <v>20038.11</v>
      </c>
      <c r="K6" s="23">
        <f t="shared" si="3"/>
        <v>0.0005365567819815044</v>
      </c>
      <c r="L6" s="42" t="str">
        <f t="shared" si="4"/>
        <v>0.00%</v>
      </c>
      <c r="M6" s="43">
        <f t="shared" si="5"/>
        <v>-0.09830867282393407</v>
      </c>
      <c r="N6" s="44">
        <f t="shared" si="6"/>
        <v>-0.09830867282393407</v>
      </c>
    </row>
    <row r="7" spans="1:14" ht="15">
      <c r="A7" s="24" t="s">
        <v>17</v>
      </c>
      <c r="B7" s="25">
        <v>1512285.6</v>
      </c>
      <c r="C7" s="26">
        <v>438019.41</v>
      </c>
      <c r="D7" s="26">
        <v>225930.14</v>
      </c>
      <c r="E7" s="22">
        <f t="shared" si="0"/>
        <v>2176235.15</v>
      </c>
      <c r="F7" s="40">
        <f t="shared" si="1"/>
        <v>0.054868817332036864</v>
      </c>
      <c r="G7" s="25">
        <v>1610908.61</v>
      </c>
      <c r="H7" s="26">
        <v>335013.54</v>
      </c>
      <c r="I7" s="26">
        <v>167578.62</v>
      </c>
      <c r="J7" s="22">
        <f t="shared" si="2"/>
        <v>2113500.77</v>
      </c>
      <c r="K7" s="23">
        <f t="shared" si="3"/>
        <v>0.05659282097296759</v>
      </c>
      <c r="L7" s="42">
        <f t="shared" si="4"/>
        <v>0.002252330598117691</v>
      </c>
      <c r="M7" s="43">
        <f t="shared" si="5"/>
        <v>0.34820384605148336</v>
      </c>
      <c r="N7" s="44">
        <f t="shared" si="6"/>
        <v>0.029682686134058</v>
      </c>
    </row>
    <row r="8" spans="1:14" ht="15">
      <c r="A8" s="24" t="s">
        <v>18</v>
      </c>
      <c r="B8" s="25">
        <v>12430.7</v>
      </c>
      <c r="C8" s="26">
        <v>2230.92</v>
      </c>
      <c r="D8" s="26">
        <v>6507</v>
      </c>
      <c r="E8" s="22">
        <f t="shared" si="0"/>
        <v>21168.620000000003</v>
      </c>
      <c r="F8" s="40">
        <f t="shared" si="1"/>
        <v>0.0005337185845708366</v>
      </c>
      <c r="G8" s="25">
        <v>1756.54</v>
      </c>
      <c r="H8" s="26">
        <v>155.4</v>
      </c>
      <c r="I8" s="26">
        <v>6516.6</v>
      </c>
      <c r="J8" s="22">
        <f t="shared" si="2"/>
        <v>8428.54</v>
      </c>
      <c r="K8" s="23">
        <f t="shared" si="3"/>
        <v>0.00022568946368706376</v>
      </c>
      <c r="L8" s="42">
        <f t="shared" si="4"/>
        <v>6.668451938868375</v>
      </c>
      <c r="M8" s="43">
        <f t="shared" si="5"/>
        <v>-0.0014731608507504435</v>
      </c>
      <c r="N8" s="44">
        <f t="shared" si="6"/>
        <v>1.5115405515071414</v>
      </c>
    </row>
    <row r="9" spans="1:14" ht="15">
      <c r="A9" s="24" t="s">
        <v>19</v>
      </c>
      <c r="B9" s="25">
        <v>4477.37</v>
      </c>
      <c r="C9" s="26">
        <v>18441.6</v>
      </c>
      <c r="D9" s="26">
        <v>0</v>
      </c>
      <c r="E9" s="22">
        <f t="shared" si="0"/>
        <v>22918.969999999998</v>
      </c>
      <c r="F9" s="40">
        <f t="shared" si="1"/>
        <v>0.000577849676937914</v>
      </c>
      <c r="G9" s="25">
        <v>15331.74</v>
      </c>
      <c r="H9" s="26">
        <v>12742.95</v>
      </c>
      <c r="I9" s="26">
        <v>0</v>
      </c>
      <c r="J9" s="22">
        <f t="shared" si="2"/>
        <v>28074.690000000002</v>
      </c>
      <c r="K9" s="23">
        <f t="shared" si="3"/>
        <v>0.0007517508049176455</v>
      </c>
      <c r="L9" s="42">
        <f t="shared" si="4"/>
        <v>-0.18364298946845026</v>
      </c>
      <c r="M9" s="43" t="str">
        <f t="shared" si="5"/>
        <v>0.00%</v>
      </c>
      <c r="N9" s="44">
        <f t="shared" si="6"/>
        <v>-0.18364298946845026</v>
      </c>
    </row>
    <row r="10" spans="1:14" ht="15">
      <c r="A10" s="24" t="s">
        <v>20</v>
      </c>
      <c r="B10" s="25">
        <v>1041475.67</v>
      </c>
      <c r="C10" s="26">
        <v>34528.29</v>
      </c>
      <c r="D10" s="26">
        <v>2825435.77</v>
      </c>
      <c r="E10" s="22">
        <f t="shared" si="0"/>
        <v>3901439.73</v>
      </c>
      <c r="F10" s="40">
        <f t="shared" si="1"/>
        <v>0.09836592515166444</v>
      </c>
      <c r="G10" s="25">
        <v>932693.86</v>
      </c>
      <c r="H10" s="26">
        <v>30277.59</v>
      </c>
      <c r="I10" s="26">
        <v>2601165.97</v>
      </c>
      <c r="J10" s="22">
        <f t="shared" si="2"/>
        <v>3564137.42</v>
      </c>
      <c r="K10" s="23">
        <f t="shared" si="3"/>
        <v>0.09543625145360822</v>
      </c>
      <c r="L10" s="42">
        <f t="shared" si="4"/>
        <v>0.11737887971652738</v>
      </c>
      <c r="M10" s="43">
        <f t="shared" si="5"/>
        <v>0.08621895049626516</v>
      </c>
      <c r="N10" s="44">
        <f t="shared" si="6"/>
        <v>0.0946378520949398</v>
      </c>
    </row>
    <row r="11" spans="1:14" ht="15">
      <c r="A11" s="24" t="s">
        <v>21</v>
      </c>
      <c r="B11" s="25">
        <v>5276.46</v>
      </c>
      <c r="C11" s="26">
        <v>39907.93</v>
      </c>
      <c r="D11" s="26">
        <v>6730.25</v>
      </c>
      <c r="E11" s="22">
        <f t="shared" si="0"/>
        <v>51914.64</v>
      </c>
      <c r="F11" s="40">
        <f t="shared" si="1"/>
        <v>0.0013089095169786474</v>
      </c>
      <c r="G11" s="25">
        <v>509.6</v>
      </c>
      <c r="H11" s="26">
        <v>18507.56</v>
      </c>
      <c r="I11" s="26">
        <v>229.6</v>
      </c>
      <c r="J11" s="22">
        <f t="shared" si="2"/>
        <v>19246.76</v>
      </c>
      <c r="K11" s="23">
        <f t="shared" si="3"/>
        <v>0.0005153669487376972</v>
      </c>
      <c r="L11" s="42">
        <f t="shared" si="4"/>
        <v>1.3759799044652303</v>
      </c>
      <c r="M11" s="43">
        <f t="shared" si="5"/>
        <v>28.312935540069688</v>
      </c>
      <c r="N11" s="44">
        <f t="shared" si="6"/>
        <v>1.69731840579921</v>
      </c>
    </row>
    <row r="12" spans="1:14" ht="15">
      <c r="A12" s="24" t="s">
        <v>22</v>
      </c>
      <c r="B12" s="25">
        <v>1590564.38</v>
      </c>
      <c r="C12" s="26">
        <v>1244210.37</v>
      </c>
      <c r="D12" s="26">
        <v>42999.04</v>
      </c>
      <c r="E12" s="22">
        <f t="shared" si="0"/>
        <v>2877773.79</v>
      </c>
      <c r="F12" s="40">
        <f t="shared" si="1"/>
        <v>0.0725565178038933</v>
      </c>
      <c r="G12" s="25">
        <v>1710640.29</v>
      </c>
      <c r="H12" s="26">
        <v>1435940.5</v>
      </c>
      <c r="I12" s="26">
        <v>94101.2</v>
      </c>
      <c r="J12" s="22">
        <f t="shared" si="2"/>
        <v>3240681.99</v>
      </c>
      <c r="K12" s="23">
        <f t="shared" si="3"/>
        <v>0.0867751449602691</v>
      </c>
      <c r="L12" s="42">
        <f t="shared" si="4"/>
        <v>-0.09909360693707159</v>
      </c>
      <c r="M12" s="43">
        <f t="shared" si="5"/>
        <v>-0.5430553489222241</v>
      </c>
      <c r="N12" s="44">
        <f t="shared" si="6"/>
        <v>-0.11198513187034442</v>
      </c>
    </row>
    <row r="13" spans="1:14" ht="15">
      <c r="A13" s="24" t="s">
        <v>23</v>
      </c>
      <c r="B13" s="25">
        <v>384332.67</v>
      </c>
      <c r="C13" s="26">
        <v>239553.4</v>
      </c>
      <c r="D13" s="26">
        <v>25957.75</v>
      </c>
      <c r="E13" s="22">
        <f t="shared" si="0"/>
        <v>649843.82</v>
      </c>
      <c r="F13" s="40">
        <f t="shared" si="1"/>
        <v>0.016384333215982216</v>
      </c>
      <c r="G13" s="25">
        <v>1994774.83</v>
      </c>
      <c r="H13" s="26">
        <v>128245.83</v>
      </c>
      <c r="I13" s="26">
        <v>148.32</v>
      </c>
      <c r="J13" s="22">
        <f t="shared" si="2"/>
        <v>2123168.98</v>
      </c>
      <c r="K13" s="23">
        <f t="shared" si="3"/>
        <v>0.056851704851992174</v>
      </c>
      <c r="L13" s="42">
        <f t="shared" si="4"/>
        <v>-0.7061328315099864</v>
      </c>
      <c r="M13" s="43">
        <f t="shared" si="5"/>
        <v>174.0117988133765</v>
      </c>
      <c r="N13" s="44">
        <f t="shared" si="6"/>
        <v>-0.693927414105306</v>
      </c>
    </row>
    <row r="14" spans="1:14" ht="15">
      <c r="A14" s="24" t="s">
        <v>24</v>
      </c>
      <c r="B14" s="25">
        <v>14338696.24</v>
      </c>
      <c r="C14" s="26">
        <v>23048.01</v>
      </c>
      <c r="D14" s="26">
        <v>99718.73</v>
      </c>
      <c r="E14" s="22">
        <f t="shared" si="0"/>
        <v>14461462.98</v>
      </c>
      <c r="F14" s="40">
        <f t="shared" si="1"/>
        <v>0.3646128822997981</v>
      </c>
      <c r="G14" s="25">
        <v>11444512.37</v>
      </c>
      <c r="H14" s="26">
        <v>1069650.57</v>
      </c>
      <c r="I14" s="26">
        <v>288206.36</v>
      </c>
      <c r="J14" s="22">
        <f t="shared" si="2"/>
        <v>12802369.299999999</v>
      </c>
      <c r="K14" s="23">
        <f t="shared" si="3"/>
        <v>0.3428066855280665</v>
      </c>
      <c r="L14" s="42">
        <f t="shared" si="4"/>
        <v>0.14763922436189736</v>
      </c>
      <c r="M14" s="43">
        <f t="shared" si="5"/>
        <v>-0.6540023266662124</v>
      </c>
      <c r="N14" s="44">
        <f t="shared" si="6"/>
        <v>0.1295927059376425</v>
      </c>
    </row>
    <row r="15" spans="1:14" ht="15">
      <c r="A15" s="24" t="s">
        <v>25</v>
      </c>
      <c r="B15" s="25">
        <v>12165.71</v>
      </c>
      <c r="C15" s="26">
        <v>307853.35</v>
      </c>
      <c r="D15" s="26">
        <v>17821.05</v>
      </c>
      <c r="E15" s="22">
        <f t="shared" si="0"/>
        <v>337840.11</v>
      </c>
      <c r="F15" s="40">
        <f t="shared" si="1"/>
        <v>0.008517869625911171</v>
      </c>
      <c r="G15" s="25">
        <v>7016.73</v>
      </c>
      <c r="H15" s="26">
        <v>574056.01</v>
      </c>
      <c r="I15" s="26">
        <v>103941.28</v>
      </c>
      <c r="J15" s="22">
        <f t="shared" si="2"/>
        <v>685014.02</v>
      </c>
      <c r="K15" s="23">
        <f t="shared" si="3"/>
        <v>0.018342494286308134</v>
      </c>
      <c r="L15" s="42">
        <f t="shared" si="4"/>
        <v>-0.449261619121902</v>
      </c>
      <c r="M15" s="43">
        <f t="shared" si="5"/>
        <v>-0.8285469449673892</v>
      </c>
      <c r="N15" s="44">
        <f t="shared" si="6"/>
        <v>-0.5068128532610179</v>
      </c>
    </row>
    <row r="16" spans="1:14" ht="15">
      <c r="A16" s="24" t="s">
        <v>26</v>
      </c>
      <c r="B16" s="25">
        <v>1982699.8</v>
      </c>
      <c r="C16" s="26">
        <v>1300</v>
      </c>
      <c r="D16" s="27">
        <v>1693562.02</v>
      </c>
      <c r="E16" s="22">
        <f t="shared" si="0"/>
        <v>3677561.8200000003</v>
      </c>
      <c r="F16" s="40">
        <f t="shared" si="1"/>
        <v>0.092721353080274</v>
      </c>
      <c r="G16" s="25">
        <v>1654814.46</v>
      </c>
      <c r="H16" s="26">
        <v>22394</v>
      </c>
      <c r="I16" s="27">
        <v>1618535.06</v>
      </c>
      <c r="J16" s="22">
        <f t="shared" si="2"/>
        <v>3295743.52</v>
      </c>
      <c r="K16" s="23">
        <f t="shared" si="3"/>
        <v>0.08824951741095322</v>
      </c>
      <c r="L16" s="42">
        <f t="shared" si="4"/>
        <v>0.1829178347931777</v>
      </c>
      <c r="M16" s="43">
        <f t="shared" si="5"/>
        <v>0.04635485622412161</v>
      </c>
      <c r="N16" s="44">
        <f t="shared" si="6"/>
        <v>0.11585194590627612</v>
      </c>
    </row>
    <row r="17" spans="1:14" ht="15.75" thickBot="1">
      <c r="A17" s="28" t="s">
        <v>27</v>
      </c>
      <c r="B17" s="29">
        <v>1406.7</v>
      </c>
      <c r="C17" s="30">
        <v>0</v>
      </c>
      <c r="D17" s="30">
        <v>0</v>
      </c>
      <c r="E17" s="22">
        <f t="shared" si="0"/>
        <v>1406.7</v>
      </c>
      <c r="F17" s="40">
        <f t="shared" si="1"/>
        <v>3.546673958509321E-05</v>
      </c>
      <c r="G17" s="29">
        <v>2694.63</v>
      </c>
      <c r="H17" s="30">
        <v>0</v>
      </c>
      <c r="I17" s="30">
        <v>0</v>
      </c>
      <c r="J17" s="22">
        <f t="shared" si="2"/>
        <v>2694.63</v>
      </c>
      <c r="K17" s="23">
        <f t="shared" si="3"/>
        <v>7.215361136508488E-05</v>
      </c>
      <c r="L17" s="42">
        <f t="shared" si="4"/>
        <v>-0.47796172387303637</v>
      </c>
      <c r="M17" s="43" t="str">
        <f t="shared" si="5"/>
        <v>0.00%</v>
      </c>
      <c r="N17" s="44">
        <f t="shared" si="6"/>
        <v>-0.47796172387303637</v>
      </c>
    </row>
    <row r="18" spans="1:14" ht="16.5" thickBot="1" thickTop="1">
      <c r="A18" s="31" t="s">
        <v>28</v>
      </c>
      <c r="B18" s="32">
        <f>SUM(B4:B17)</f>
        <v>27524798.860000003</v>
      </c>
      <c r="C18" s="32">
        <f>SUM(C4:C17)</f>
        <v>2819286.9699999997</v>
      </c>
      <c r="D18" s="32">
        <f>SUM(D4:D17)</f>
        <v>9318426.61</v>
      </c>
      <c r="E18" s="32">
        <f>SUM(E4:E17)</f>
        <v>39662512.440000005</v>
      </c>
      <c r="F18" s="41">
        <f>IF(E$18=0,"0.00%",E18/E$18)</f>
        <v>1</v>
      </c>
      <c r="G18" s="34">
        <f>SUM(G4:G17)</f>
        <v>24175328.87</v>
      </c>
      <c r="H18" s="34">
        <f>SUM(H4:H17)</f>
        <v>3965928.7699999996</v>
      </c>
      <c r="I18" s="32">
        <f>SUM(I4:I17)</f>
        <v>9204482.22</v>
      </c>
      <c r="J18" s="32">
        <f>SUM(J4:J17)</f>
        <v>37345739.86000001</v>
      </c>
      <c r="K18" s="33">
        <f>IF(J$18=0,"0.00%",J18/J$18)</f>
        <v>1</v>
      </c>
      <c r="L18" s="45">
        <f>IF(H18=0,"0.00%",(B18+C18)/(G18+H18)-1)</f>
        <v>0.07827753180685493</v>
      </c>
      <c r="M18" s="46">
        <f>IF(I18=0,"0.00%",D18/I18-1)</f>
        <v>0.01237922864932206</v>
      </c>
      <c r="N18" s="41">
        <f>IF(J18=0,"0.00%",E18/J18-1)</f>
        <v>0.062035792802204615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7"/>
      <c r="H20" s="5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30002211.9</v>
      </c>
      <c r="C23" s="21">
        <v>4556619.25</v>
      </c>
      <c r="D23" s="22">
        <v>156280.8</v>
      </c>
      <c r="E23" s="22">
        <f>SUM(B23:D23)</f>
        <v>34715111.949999996</v>
      </c>
      <c r="F23" s="23">
        <f>IF(E$37=0,"0.00%",E23/E$37)</f>
        <v>0.09395514808347333</v>
      </c>
      <c r="G23" s="20">
        <v>11781329.55</v>
      </c>
      <c r="H23" s="21">
        <v>3562839.34</v>
      </c>
      <c r="I23" s="22">
        <v>142002.53</v>
      </c>
      <c r="J23" s="22">
        <f>SUM(G23:I23)</f>
        <v>15486171.42</v>
      </c>
      <c r="K23" s="23">
        <f>IF(J$37=0,"0.00%",J23/J$37)</f>
        <v>0.04494457548456413</v>
      </c>
      <c r="L23" s="42">
        <f>IF((G23+H23)=0,"0.00",(B23+C23)/(G23+H23)-1)</f>
        <v>1.252245227339908</v>
      </c>
      <c r="M23" s="43">
        <f>IF(I23=0,"0.00%",D23/I23-1)</f>
        <v>0.10054940570425042</v>
      </c>
      <c r="N23" s="44">
        <f>IF(J23=0,"0.00%",E23/J23-1)</f>
        <v>1.2416845977286743</v>
      </c>
    </row>
    <row r="24" spans="1:14" ht="15">
      <c r="A24" s="24" t="s">
        <v>15</v>
      </c>
      <c r="B24" s="25">
        <v>35992487.46</v>
      </c>
      <c r="C24" s="26">
        <v>2559</v>
      </c>
      <c r="D24" s="26">
        <v>37202803.51</v>
      </c>
      <c r="E24" s="22">
        <f aca="true" t="shared" si="7" ref="E24:E36">SUM(B24:D24)</f>
        <v>73197849.97</v>
      </c>
      <c r="F24" s="23">
        <f aca="true" t="shared" si="8" ref="F24:F36">IF(E$37=0,"0.00%",E24/E$37)</f>
        <v>0.1981072347751197</v>
      </c>
      <c r="G24" s="25">
        <v>34950471.85</v>
      </c>
      <c r="H24" s="26">
        <v>1336.38</v>
      </c>
      <c r="I24" s="26">
        <v>35907606.58</v>
      </c>
      <c r="J24" s="22">
        <f aca="true" t="shared" si="9" ref="J24:J36">SUM(G24:I24)</f>
        <v>70859414.81</v>
      </c>
      <c r="K24" s="23">
        <f aca="true" t="shared" si="10" ref="K24:K36">IF(J$37=0,"0.00%",J24/J$37)</f>
        <v>0.205650979273487</v>
      </c>
      <c r="L24" s="42">
        <f aca="true" t="shared" si="11" ref="L24:L36">IF((G24+H24)=0,"0.00",(B24+C24)/(G24+H24)-1)</f>
        <v>0.02984790438122631</v>
      </c>
      <c r="M24" s="43">
        <f aca="true" t="shared" si="12" ref="M24:M36">IF(I24=0,"0.00%",D24/I24-1)</f>
        <v>0.03607026625721699</v>
      </c>
      <c r="N24" s="44">
        <f aca="true" t="shared" si="13" ref="N24:N36">IF(J24=0,"0.00%",E24/J24-1)</f>
        <v>0.033001050972128354</v>
      </c>
    </row>
    <row r="25" spans="1:14" ht="15">
      <c r="A25" s="24" t="s">
        <v>16</v>
      </c>
      <c r="B25" s="25">
        <v>16923.97</v>
      </c>
      <c r="C25" s="26">
        <v>0</v>
      </c>
      <c r="D25" s="26">
        <v>193290.4</v>
      </c>
      <c r="E25" s="22">
        <f t="shared" si="7"/>
        <v>210214.37</v>
      </c>
      <c r="F25" s="23">
        <f t="shared" si="8"/>
        <v>0.0005689373057782708</v>
      </c>
      <c r="G25" s="25">
        <v>315</v>
      </c>
      <c r="H25" s="26">
        <v>0</v>
      </c>
      <c r="I25" s="26">
        <v>197886.49</v>
      </c>
      <c r="J25" s="22">
        <f t="shared" si="9"/>
        <v>198201.49</v>
      </c>
      <c r="K25" s="23">
        <f t="shared" si="10"/>
        <v>0.0005752281559374655</v>
      </c>
      <c r="L25" s="42">
        <f t="shared" si="11"/>
        <v>52.726888888888894</v>
      </c>
      <c r="M25" s="43">
        <f t="shared" si="12"/>
        <v>-0.023225890761921164</v>
      </c>
      <c r="N25" s="44">
        <f t="shared" si="13"/>
        <v>0.06060943335996116</v>
      </c>
    </row>
    <row r="26" spans="1:14" ht="15">
      <c r="A26" s="24" t="s">
        <v>17</v>
      </c>
      <c r="B26" s="25">
        <v>12997259.56</v>
      </c>
      <c r="C26" s="26">
        <v>3406045.01</v>
      </c>
      <c r="D26" s="26">
        <v>1513615.69</v>
      </c>
      <c r="E26" s="22">
        <f t="shared" si="7"/>
        <v>17916920.26</v>
      </c>
      <c r="F26" s="23">
        <f t="shared" si="8"/>
        <v>0.04849147249338148</v>
      </c>
      <c r="G26" s="25">
        <v>14261833.96</v>
      </c>
      <c r="H26" s="26">
        <v>2727719.74</v>
      </c>
      <c r="I26" s="26">
        <v>1045692.53</v>
      </c>
      <c r="J26" s="22">
        <f t="shared" si="9"/>
        <v>18035246.230000004</v>
      </c>
      <c r="K26" s="23">
        <f t="shared" si="10"/>
        <v>0.052342600606892664</v>
      </c>
      <c r="L26" s="42">
        <f t="shared" si="11"/>
        <v>-0.0345064467467443</v>
      </c>
      <c r="M26" s="43">
        <f t="shared" si="12"/>
        <v>0.447476812328381</v>
      </c>
      <c r="N26" s="44">
        <f t="shared" si="13"/>
        <v>-0.006560818105337374</v>
      </c>
    </row>
    <row r="27" spans="1:14" ht="15">
      <c r="A27" s="24" t="s">
        <v>18</v>
      </c>
      <c r="B27" s="25">
        <v>76684.45</v>
      </c>
      <c r="C27" s="26">
        <v>11589.18</v>
      </c>
      <c r="D27" s="26">
        <v>62913.64</v>
      </c>
      <c r="E27" s="22">
        <f t="shared" si="7"/>
        <v>151187.27000000002</v>
      </c>
      <c r="F27" s="23">
        <f t="shared" si="8"/>
        <v>0.0004091826741519717</v>
      </c>
      <c r="G27" s="25">
        <v>34404.62</v>
      </c>
      <c r="H27" s="26">
        <v>1126.65</v>
      </c>
      <c r="I27" s="26">
        <v>58417.75</v>
      </c>
      <c r="J27" s="22">
        <f t="shared" si="9"/>
        <v>93949.02</v>
      </c>
      <c r="K27" s="23">
        <f t="shared" si="10"/>
        <v>0.0002726625391500946</v>
      </c>
      <c r="L27" s="42">
        <f t="shared" si="11"/>
        <v>1.484392761643476</v>
      </c>
      <c r="M27" s="43">
        <f t="shared" si="12"/>
        <v>0.0769610264003664</v>
      </c>
      <c r="N27" s="44">
        <f t="shared" si="13"/>
        <v>0.6092479729964189</v>
      </c>
    </row>
    <row r="28" spans="1:14" ht="15">
      <c r="A28" s="24" t="s">
        <v>19</v>
      </c>
      <c r="B28" s="25">
        <v>290814.65</v>
      </c>
      <c r="C28" s="26">
        <v>152587.68</v>
      </c>
      <c r="D28" s="26">
        <v>2726.81</v>
      </c>
      <c r="E28" s="22">
        <f t="shared" si="7"/>
        <v>446129.14</v>
      </c>
      <c r="F28" s="23">
        <f t="shared" si="8"/>
        <v>0.0012074317799528978</v>
      </c>
      <c r="G28" s="25">
        <v>126599.39</v>
      </c>
      <c r="H28" s="26">
        <v>14207.01</v>
      </c>
      <c r="I28" s="26">
        <v>0</v>
      </c>
      <c r="J28" s="22">
        <f t="shared" si="9"/>
        <v>140806.4</v>
      </c>
      <c r="K28" s="23">
        <f t="shared" si="10"/>
        <v>0.0004086538694345494</v>
      </c>
      <c r="L28" s="42">
        <f t="shared" si="11"/>
        <v>2.1490211382437163</v>
      </c>
      <c r="M28" s="43" t="str">
        <f t="shared" si="12"/>
        <v>0.00%</v>
      </c>
      <c r="N28" s="44">
        <f t="shared" si="13"/>
        <v>2.168386806281533</v>
      </c>
    </row>
    <row r="29" spans="1:14" ht="15">
      <c r="A29" s="24" t="s">
        <v>20</v>
      </c>
      <c r="B29" s="25">
        <v>9297545.24</v>
      </c>
      <c r="C29" s="26">
        <v>249698.82</v>
      </c>
      <c r="D29" s="26">
        <v>19793872.84</v>
      </c>
      <c r="E29" s="22">
        <f t="shared" si="7"/>
        <v>29341116.9</v>
      </c>
      <c r="F29" s="23">
        <f t="shared" si="8"/>
        <v>0.07941063209718388</v>
      </c>
      <c r="G29" s="25">
        <v>8165956.91</v>
      </c>
      <c r="H29" s="26">
        <v>246628.57</v>
      </c>
      <c r="I29" s="26">
        <v>19056998.75</v>
      </c>
      <c r="J29" s="22">
        <f t="shared" si="9"/>
        <v>27469584.23</v>
      </c>
      <c r="K29" s="23">
        <f t="shared" si="10"/>
        <v>0.07972330723140268</v>
      </c>
      <c r="L29" s="42">
        <f t="shared" si="11"/>
        <v>0.13487632104274327</v>
      </c>
      <c r="M29" s="43">
        <f t="shared" si="12"/>
        <v>0.03866684883945859</v>
      </c>
      <c r="N29" s="44">
        <f t="shared" si="13"/>
        <v>0.06813108834592652</v>
      </c>
    </row>
    <row r="30" spans="1:14" ht="15">
      <c r="A30" s="24" t="s">
        <v>21</v>
      </c>
      <c r="B30" s="25">
        <v>39173.47</v>
      </c>
      <c r="C30" s="26">
        <v>253632.38</v>
      </c>
      <c r="D30" s="26">
        <v>46137.7</v>
      </c>
      <c r="E30" s="22">
        <f t="shared" si="7"/>
        <v>338943.55</v>
      </c>
      <c r="F30" s="23">
        <f t="shared" si="8"/>
        <v>0.000917338001906923</v>
      </c>
      <c r="G30" s="25">
        <v>2208.6</v>
      </c>
      <c r="H30" s="26">
        <v>142030.25</v>
      </c>
      <c r="I30" s="26">
        <v>8558.15</v>
      </c>
      <c r="J30" s="22">
        <f t="shared" si="9"/>
        <v>152797</v>
      </c>
      <c r="K30" s="23">
        <f t="shared" si="10"/>
        <v>0.0004434534601267474</v>
      </c>
      <c r="L30" s="42">
        <f t="shared" si="11"/>
        <v>1.0300068254842571</v>
      </c>
      <c r="M30" s="43">
        <f t="shared" si="12"/>
        <v>4.391083353294812</v>
      </c>
      <c r="N30" s="44">
        <f t="shared" si="13"/>
        <v>1.2182605024967765</v>
      </c>
    </row>
    <row r="31" spans="1:14" ht="15">
      <c r="A31" s="24" t="s">
        <v>22</v>
      </c>
      <c r="B31" s="25">
        <v>16079044.18</v>
      </c>
      <c r="C31" s="26">
        <v>10830919.24</v>
      </c>
      <c r="D31" s="26">
        <v>266438.89</v>
      </c>
      <c r="E31" s="22">
        <f t="shared" si="7"/>
        <v>27176402.310000002</v>
      </c>
      <c r="F31" s="23">
        <f t="shared" si="8"/>
        <v>0.0735519132730925</v>
      </c>
      <c r="G31" s="25">
        <v>17023330.81</v>
      </c>
      <c r="H31" s="26">
        <v>12734967.98</v>
      </c>
      <c r="I31" s="26">
        <v>427757.98</v>
      </c>
      <c r="J31" s="22">
        <f t="shared" si="9"/>
        <v>30186056.77</v>
      </c>
      <c r="K31" s="23">
        <f t="shared" si="10"/>
        <v>0.08760716062644508</v>
      </c>
      <c r="L31" s="42">
        <f t="shared" si="11"/>
        <v>-0.0957156654048098</v>
      </c>
      <c r="M31" s="43">
        <f t="shared" si="12"/>
        <v>-0.37712701467311016</v>
      </c>
      <c r="N31" s="44">
        <f t="shared" si="13"/>
        <v>-0.09970346517704498</v>
      </c>
    </row>
    <row r="32" spans="1:14" ht="15">
      <c r="A32" s="24" t="s">
        <v>23</v>
      </c>
      <c r="B32" s="25">
        <v>5196817.48</v>
      </c>
      <c r="C32" s="26">
        <v>1845871.57</v>
      </c>
      <c r="D32" s="26">
        <v>129510.4</v>
      </c>
      <c r="E32" s="22">
        <f t="shared" si="7"/>
        <v>7172199.450000001</v>
      </c>
      <c r="F32" s="23">
        <f t="shared" si="8"/>
        <v>0.01941128873153342</v>
      </c>
      <c r="G32" s="25">
        <v>19794812.76</v>
      </c>
      <c r="H32" s="26">
        <v>978862</v>
      </c>
      <c r="I32" s="26">
        <v>19568.23</v>
      </c>
      <c r="J32" s="22">
        <f t="shared" si="9"/>
        <v>20793242.990000002</v>
      </c>
      <c r="K32" s="23">
        <f t="shared" si="10"/>
        <v>0.06034696722561134</v>
      </c>
      <c r="L32" s="42">
        <f t="shared" si="11"/>
        <v>-0.6609801043212251</v>
      </c>
      <c r="M32" s="43">
        <f t="shared" si="12"/>
        <v>5.618401357710942</v>
      </c>
      <c r="N32" s="44">
        <f t="shared" si="13"/>
        <v>-0.6550706663001393</v>
      </c>
    </row>
    <row r="33" spans="1:14" ht="15">
      <c r="A33" s="24" t="s">
        <v>24</v>
      </c>
      <c r="B33" s="25">
        <v>137624307.76</v>
      </c>
      <c r="C33" s="26">
        <v>237721.34</v>
      </c>
      <c r="D33" s="26">
        <v>673469.71</v>
      </c>
      <c r="E33" s="22">
        <f t="shared" si="7"/>
        <v>138535498.81</v>
      </c>
      <c r="F33" s="23">
        <f t="shared" si="8"/>
        <v>0.3749411300835916</v>
      </c>
      <c r="G33" s="25">
        <v>112793791.53</v>
      </c>
      <c r="H33" s="26">
        <v>6946321.25</v>
      </c>
      <c r="I33" s="26">
        <v>2635499.41</v>
      </c>
      <c r="J33" s="22">
        <f t="shared" si="9"/>
        <v>122375612.19</v>
      </c>
      <c r="K33" s="23">
        <f t="shared" si="10"/>
        <v>0.35516331250472505</v>
      </c>
      <c r="L33" s="42">
        <f t="shared" si="11"/>
        <v>0.15134373852892224</v>
      </c>
      <c r="M33" s="43">
        <f t="shared" si="12"/>
        <v>-0.7444622042241322</v>
      </c>
      <c r="N33" s="44">
        <f t="shared" si="13"/>
        <v>0.1320515283299275</v>
      </c>
    </row>
    <row r="34" spans="1:14" ht="15">
      <c r="A34" s="24" t="s">
        <v>25</v>
      </c>
      <c r="B34" s="25">
        <v>88554.83</v>
      </c>
      <c r="C34" s="26">
        <v>2341785.5</v>
      </c>
      <c r="D34" s="26">
        <v>181146.09</v>
      </c>
      <c r="E34" s="22">
        <f t="shared" si="7"/>
        <v>2611486.42</v>
      </c>
      <c r="F34" s="23">
        <f t="shared" si="8"/>
        <v>0.007067890020417452</v>
      </c>
      <c r="G34" s="25">
        <v>50147.9</v>
      </c>
      <c r="H34" s="26">
        <v>4042573.65</v>
      </c>
      <c r="I34" s="26">
        <v>733788.13</v>
      </c>
      <c r="J34" s="22">
        <f t="shared" si="9"/>
        <v>4826509.68</v>
      </c>
      <c r="K34" s="23">
        <f t="shared" si="10"/>
        <v>0.01400768613213113</v>
      </c>
      <c r="L34" s="42">
        <f t="shared" si="11"/>
        <v>-0.4061798975793992</v>
      </c>
      <c r="M34" s="43">
        <f t="shared" si="12"/>
        <v>-0.7531357041711755</v>
      </c>
      <c r="N34" s="44">
        <f t="shared" si="13"/>
        <v>-0.45892858542863213</v>
      </c>
    </row>
    <row r="35" spans="1:14" ht="15">
      <c r="A35" s="24" t="s">
        <v>26</v>
      </c>
      <c r="B35" s="25">
        <v>20133189.6</v>
      </c>
      <c r="C35" s="26">
        <v>82247.53</v>
      </c>
      <c r="D35" s="27">
        <v>17440699.02</v>
      </c>
      <c r="E35" s="22">
        <f t="shared" si="7"/>
        <v>37656136.150000006</v>
      </c>
      <c r="F35" s="23">
        <f t="shared" si="8"/>
        <v>0.10191491974216964</v>
      </c>
      <c r="G35" s="25">
        <v>16654686.94</v>
      </c>
      <c r="H35" s="26">
        <v>249085</v>
      </c>
      <c r="I35" s="27">
        <v>17025989.1</v>
      </c>
      <c r="J35" s="22">
        <f t="shared" si="9"/>
        <v>33929761.04</v>
      </c>
      <c r="K35" s="23">
        <f t="shared" si="10"/>
        <v>0.09847228633063286</v>
      </c>
      <c r="L35" s="42">
        <f t="shared" si="11"/>
        <v>0.19591279400566775</v>
      </c>
      <c r="M35" s="43">
        <f t="shared" si="12"/>
        <v>0.024357464201595125</v>
      </c>
      <c r="N35" s="44">
        <f t="shared" si="13"/>
        <v>0.10982615249211336</v>
      </c>
    </row>
    <row r="36" spans="1:14" ht="15.75" thickBot="1">
      <c r="A36" s="28" t="s">
        <v>27</v>
      </c>
      <c r="B36" s="29">
        <v>16804.57</v>
      </c>
      <c r="C36" s="26">
        <v>0</v>
      </c>
      <c r="D36" s="30">
        <v>0</v>
      </c>
      <c r="E36" s="22">
        <f>SUM(B36:D36)</f>
        <v>16804.57</v>
      </c>
      <c r="F36" s="23">
        <f t="shared" si="8"/>
        <v>4.548093824681137E-05</v>
      </c>
      <c r="G36" s="29">
        <v>14170.63</v>
      </c>
      <c r="H36" s="26">
        <v>0</v>
      </c>
      <c r="I36" s="30">
        <v>0</v>
      </c>
      <c r="J36" s="22">
        <f t="shared" si="9"/>
        <v>14170.63</v>
      </c>
      <c r="K36" s="23">
        <f t="shared" si="10"/>
        <v>4.112655945912479E-05</v>
      </c>
      <c r="L36" s="42">
        <f t="shared" si="11"/>
        <v>0.18587317571625261</v>
      </c>
      <c r="M36" s="43" t="str">
        <f t="shared" si="12"/>
        <v>0.00%</v>
      </c>
      <c r="N36" s="44">
        <f t="shared" si="13"/>
        <v>0.18587317571625261</v>
      </c>
    </row>
    <row r="37" spans="1:14" ht="16.5" thickBot="1" thickTop="1">
      <c r="A37" s="31" t="s">
        <v>28</v>
      </c>
      <c r="B37" s="32">
        <f>SUM(B23:B36)</f>
        <v>267851819.12</v>
      </c>
      <c r="C37" s="32">
        <f>SUM(C23:C36)</f>
        <v>23971276.500000004</v>
      </c>
      <c r="D37" s="32">
        <f>SUM(D23:D36)</f>
        <v>77662905.5</v>
      </c>
      <c r="E37" s="32">
        <f>SUM(E23:E36)</f>
        <v>369486001.12000006</v>
      </c>
      <c r="F37" s="33">
        <f>IF(E$37=0,"0.00%",E37/E$37)</f>
        <v>1</v>
      </c>
      <c r="G37" s="34">
        <f>SUM(G23:G36)</f>
        <v>235654060.45000002</v>
      </c>
      <c r="H37" s="34">
        <f>SUM(H23:H36)</f>
        <v>31647697.82</v>
      </c>
      <c r="I37" s="32">
        <f>SUM(I23:I36)</f>
        <v>77259765.63</v>
      </c>
      <c r="J37" s="32">
        <f>SUM(J23:J36)</f>
        <v>344561523.90000004</v>
      </c>
      <c r="K37" s="33">
        <f>IF(J$37=0,"0.00%",J37/J$37)</f>
        <v>1</v>
      </c>
      <c r="L37" s="45">
        <f>IF(H37=0,"0.00%",(B37+C37)/(G37+H37)-1)</f>
        <v>0.0917365359236848</v>
      </c>
      <c r="M37" s="46">
        <f>IF(I37=0,"0.00%",D37/I37-1)</f>
        <v>0.005217979458165267</v>
      </c>
      <c r="N37" s="41">
        <f>IF(J37=0,"0.00%",E37/J37-1)</f>
        <v>0.07233679761421574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8" r:id="rId1"/>
  <headerFooter alignWithMargins="0">
    <oddHeader>&amp;C&amp;"Arial,Bold"&amp;14National Airport Sales Jan - Sep - 17-18</oddHeader>
    <oddFooter>&amp;LStatistics and Reference Materials/National Airport (Sep 16-17)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2018-10-16T18:39:53Z</cp:lastPrinted>
  <dcterms:created xsi:type="dcterms:W3CDTF">2008-03-06T19:16:26Z</dcterms:created>
  <dcterms:modified xsi:type="dcterms:W3CDTF">2018-10-16T18:41:04Z</dcterms:modified>
  <cp:category/>
  <cp:version/>
  <cp:contentType/>
  <cp:contentStatus/>
</cp:coreProperties>
</file>