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'Sheet1'!$A$1:$N$18</definedName>
  </definedNames>
  <calcPr fullCalcOnLoad="1"/>
</workbook>
</file>

<file path=xl/sharedStrings.xml><?xml version="1.0" encoding="utf-8"?>
<sst xmlns="http://schemas.openxmlformats.org/spreadsheetml/2006/main" count="45" uniqueCount="31">
  <si>
    <t>National Gross Sales -Airport</t>
  </si>
  <si>
    <t>Variance</t>
  </si>
  <si>
    <t>Department (product lines)</t>
  </si>
  <si>
    <t>Imported (IDNP)</t>
  </si>
  <si>
    <t>Imported (IDP)</t>
  </si>
  <si>
    <t>Domestic</t>
  </si>
  <si>
    <t>Total</t>
  </si>
  <si>
    <t>Sales</t>
  </si>
  <si>
    <t>Imported</t>
  </si>
  <si>
    <t>Rayon (gamme de produits)</t>
  </si>
  <si>
    <t>Importees</t>
  </si>
  <si>
    <t>Nationales</t>
  </si>
  <si>
    <t>Mix %</t>
  </si>
  <si>
    <t>+/- %</t>
  </si>
  <si>
    <t>Accessories (purses, wallets, sunglasses, etc.)</t>
  </si>
  <si>
    <t>Alcohol (liquor, liqueur, wine, coolers)</t>
  </si>
  <si>
    <t>Beer (beer, malt-based coolers)</t>
  </si>
  <si>
    <t>Clothing (including hats, fur, leather)</t>
  </si>
  <si>
    <t>Crafts/arts</t>
  </si>
  <si>
    <t>Electronics, Cameras, Binoculars, etc.</t>
  </si>
  <si>
    <t>Food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</si>
  <si>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</si>
  <si>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</si>
  <si>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</si>
  <si>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</si>
  <si>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Souvenirs (no clothing)</t>
  </si>
  <si>
    <t>Tobacco, Cigars, Loose Tobacco</t>
  </si>
  <si>
    <t>Other</t>
  </si>
  <si>
    <t>TOTAL / TOTAUX</t>
  </si>
  <si>
    <t>Jan 18</t>
  </si>
  <si>
    <t>Jan 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</si>
</sst>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1009]mmmm\ d\,\ yyyy"/>
    <numFmt numFmtId="166" formatCode="[$-409]hh:mm:ss\ AM/PM"/>
  </numFmts>
  <fonts count="39">
    <font>
      <sz val="10"/>
      <name val="Arial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7" fontId="1" fillId="0" borderId="10" xfId="0" applyNumberFormat="1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 quotePrefix="1">
      <alignment horizontal="center"/>
    </xf>
    <xf numFmtId="0" fontId="3" fillId="0" borderId="20" xfId="0" applyFont="1" applyBorder="1" applyAlignment="1" quotePrefix="1">
      <alignment horizontal="center"/>
    </xf>
    <xf numFmtId="0" fontId="3" fillId="0" borderId="21" xfId="0" applyFont="1" applyBorder="1" applyAlignment="1" quotePrefix="1">
      <alignment horizontal="center"/>
    </xf>
    <xf numFmtId="0" fontId="3" fillId="0" borderId="22" xfId="0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0" fontId="4" fillId="0" borderId="26" xfId="57" applyNumberFormat="1" applyFont="1" applyBorder="1" applyAlignment="1">
      <alignment/>
    </xf>
    <xf numFmtId="0" fontId="3" fillId="0" borderId="27" xfId="0" applyFont="1" applyBorder="1" applyAlignment="1">
      <alignment/>
    </xf>
    <xf numFmtId="164" fontId="4" fillId="0" borderId="28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164" fontId="3" fillId="33" borderId="34" xfId="0" applyNumberFormat="1" applyFont="1" applyFill="1" applyBorder="1" applyAlignment="1">
      <alignment/>
    </xf>
    <xf numFmtId="10" fontId="3" fillId="33" borderId="35" xfId="57" applyNumberFormat="1" applyFont="1" applyFill="1" applyBorder="1" applyAlignment="1">
      <alignment/>
    </xf>
    <xf numFmtId="164" fontId="3" fillId="33" borderId="36" xfId="0" applyNumberFormat="1" applyFont="1" applyFill="1" applyBorder="1" applyAlignment="1">
      <alignment/>
    </xf>
    <xf numFmtId="10" fontId="4" fillId="0" borderId="26" xfId="57" applyNumberFormat="1" applyFont="1" applyBorder="1" applyAlignment="1">
      <alignment horizontal="right"/>
    </xf>
    <xf numFmtId="10" fontId="3" fillId="33" borderId="35" xfId="57" applyNumberFormat="1" applyFont="1" applyFill="1" applyBorder="1" applyAlignment="1">
      <alignment horizontal="right"/>
    </xf>
    <xf numFmtId="10" fontId="4" fillId="0" borderId="37" xfId="57" applyNumberFormat="1" applyFont="1" applyBorder="1" applyAlignment="1">
      <alignment horizontal="right"/>
    </xf>
    <xf numFmtId="10" fontId="4" fillId="0" borderId="25" xfId="57" applyNumberFormat="1" applyFont="1" applyBorder="1" applyAlignment="1">
      <alignment horizontal="right"/>
    </xf>
    <xf numFmtId="10" fontId="3" fillId="0" borderId="26" xfId="57" applyNumberFormat="1" applyFont="1" applyBorder="1" applyAlignment="1">
      <alignment horizontal="right"/>
    </xf>
    <xf numFmtId="10" fontId="3" fillId="33" borderId="36" xfId="57" applyNumberFormat="1" applyFont="1" applyFill="1" applyBorder="1" applyAlignment="1">
      <alignment horizontal="right"/>
    </xf>
    <xf numFmtId="10" fontId="3" fillId="33" borderId="34" xfId="57" applyNumberFormat="1" applyFont="1" applyFill="1" applyBorder="1" applyAlignment="1">
      <alignment horizontal="right"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Layout" zoomScaleNormal="75" workbookViewId="0" topLeftCell="B1">
      <selection activeCell="E17" sqref="E17"/>
    </sheetView>
  </sheetViews>
  <sheetFormatPr defaultColWidth="9.140625" defaultRowHeight="12.75"/>
  <cols>
    <col min="1" max="1" width="51.28125" style="0" customWidth="1"/>
    <col min="2" max="2" width="18.00390625" style="0" bestFit="1" customWidth="1"/>
    <col min="3" max="3" width="16.57421875" style="0" bestFit="1" customWidth="1"/>
    <col min="4" max="4" width="15.7109375" style="0" bestFit="1" customWidth="1"/>
    <col min="5" max="5" width="17.140625" style="0" bestFit="1" customWidth="1"/>
    <col min="6" max="6" width="9.28125" style="0" bestFit="1" customWidth="1"/>
    <col min="7" max="7" width="18.00390625" style="0" bestFit="1" customWidth="1"/>
    <col min="8" max="9" width="15.7109375" style="0" bestFit="1" customWidth="1"/>
    <col min="10" max="10" width="17.140625" style="0" bestFit="1" customWidth="1"/>
    <col min="11" max="11" width="9.28125" style="0" bestFit="1" customWidth="1"/>
    <col min="12" max="12" width="11.00390625" style="0" bestFit="1" customWidth="1"/>
    <col min="13" max="13" width="11.140625" style="0" bestFit="1" customWidth="1"/>
    <col min="14" max="14" width="10.00390625" style="0" bestFit="1" customWidth="1"/>
  </cols>
  <sheetData>
    <row r="1" spans="1:14" ht="16.5" thickBot="1" thickTop="1">
      <c r="A1" s="1" t="s">
        <v>0</v>
      </c>
      <c r="B1" s="2"/>
      <c r="C1" s="4"/>
      <c r="D1" s="4" t="s">
        <v>30</v>
      </c>
      <c r="E1" s="5"/>
      <c r="F1" s="6"/>
      <c r="G1" s="5"/>
      <c r="H1" s="7"/>
      <c r="I1" s="4" t="s">
        <v>29</v>
      </c>
      <c r="J1" s="5"/>
      <c r="K1" s="6"/>
      <c r="L1" s="7"/>
      <c r="M1" s="3" t="s">
        <v>1</v>
      </c>
      <c r="N1" s="6"/>
    </row>
    <row r="2" spans="1:14" ht="15.75" thickTop="1">
      <c r="A2" s="8" t="s">
        <v>2</v>
      </c>
      <c r="B2" s="9" t="s">
        <v>3</v>
      </c>
      <c r="C2" s="9" t="s">
        <v>4</v>
      </c>
      <c r="D2" s="10" t="s">
        <v>5</v>
      </c>
      <c r="E2" s="10" t="s">
        <v>6</v>
      </c>
      <c r="F2" s="11" t="s">
        <v>7</v>
      </c>
      <c r="G2" s="9" t="s">
        <v>3</v>
      </c>
      <c r="H2" s="9" t="s">
        <v>4</v>
      </c>
      <c r="I2" s="10" t="s">
        <v>5</v>
      </c>
      <c r="J2" s="10" t="s">
        <v>6</v>
      </c>
      <c r="K2" s="11" t="s">
        <v>7</v>
      </c>
      <c r="L2" s="9" t="s">
        <v>8</v>
      </c>
      <c r="M2" s="10" t="s">
        <v>5</v>
      </c>
      <c r="N2" s="11" t="s">
        <v>6</v>
      </c>
    </row>
    <row r="3" spans="1:14" ht="15.75" thickBot="1">
      <c r="A3" s="12" t="s">
        <v>9</v>
      </c>
      <c r="B3" s="13" t="s">
        <v>10</v>
      </c>
      <c r="C3" s="13" t="s">
        <v>10</v>
      </c>
      <c r="D3" s="14" t="s">
        <v>11</v>
      </c>
      <c r="E3" s="14"/>
      <c r="F3" s="15" t="s">
        <v>12</v>
      </c>
      <c r="G3" s="13" t="s">
        <v>10</v>
      </c>
      <c r="H3" s="13" t="s">
        <v>10</v>
      </c>
      <c r="I3" s="14" t="s">
        <v>11</v>
      </c>
      <c r="J3" s="14"/>
      <c r="K3" s="15" t="s">
        <v>12</v>
      </c>
      <c r="L3" s="16" t="s">
        <v>13</v>
      </c>
      <c r="M3" s="17" t="s">
        <v>13</v>
      </c>
      <c r="N3" s="18" t="s">
        <v>13</v>
      </c>
    </row>
    <row r="4" spans="1:14" ht="15.75" thickTop="1">
      <c r="A4" s="19" t="s">
        <v>14</v>
      </c>
      <c r="B4" s="20">
        <v>3290729.02</v>
      </c>
      <c r="C4" s="21">
        <v>521885.96</v>
      </c>
      <c r="D4" s="22">
        <v>8095.87</v>
      </c>
      <c r="E4" s="22">
        <f>SUM(B4:D4)</f>
        <v>3820710.85</v>
      </c>
      <c r="F4" s="35">
        <f>IF(E$18=0,"0.00%",E4/E$18)</f>
        <v>0.09478217181430872</v>
      </c>
      <c r="G4" s="20">
        <v>1041278.52</v>
      </c>
      <c r="H4" s="21">
        <v>423017.09</v>
      </c>
      <c r="I4" s="22">
        <v>16506.54</v>
      </c>
      <c r="J4" s="22">
        <f>SUM(G4:I4)</f>
        <v>1480802.1500000001</v>
      </c>
      <c r="K4" s="23">
        <f>IF(J$18=0,"0.00%",J4/J$18)</f>
        <v>0.044803026048140786</v>
      </c>
      <c r="L4" s="37">
        <f>IF((G4+H4)=0,"0.00%",(B4+C4)/(G4+H4)-1)</f>
        <v>1.6037194634490501</v>
      </c>
      <c r="M4" s="38">
        <f>IF(I4=0,"0.00%",D4/I4-1)</f>
        <v>-0.5095356143686078</v>
      </c>
      <c r="N4" s="39">
        <f>IF(J4=0,"0.00%",E4/J4-1)</f>
        <v>1.5801629542474664</v>
      </c>
    </row>
    <row r="5" spans="1:14" ht="15">
      <c r="A5" s="24" t="s">
        <v>15</v>
      </c>
      <c r="B5" s="26">
        <v>4594821.89</v>
      </c>
      <c r="C5" s="42">
        <v>0</v>
      </c>
      <c r="D5" s="26">
        <v>3917923.13</v>
      </c>
      <c r="E5" s="22">
        <f>SUM(B5:D5)</f>
        <v>8512745.02</v>
      </c>
      <c r="F5" s="35">
        <f aca="true" t="shared" si="0" ref="F5:F17">IF(E$18=0,"0.00%",E5/E$18)</f>
        <v>0.21117967121145553</v>
      </c>
      <c r="G5" s="26">
        <v>3788183.04</v>
      </c>
      <c r="H5" s="42">
        <v>0</v>
      </c>
      <c r="I5" s="26">
        <v>3311850.94</v>
      </c>
      <c r="J5" s="22">
        <f aca="true" t="shared" si="1" ref="J5:J17">SUM(G5:I5)</f>
        <v>7100033.98</v>
      </c>
      <c r="K5" s="23">
        <f aca="true" t="shared" si="2" ref="K5:K17">IF(J$18=0,"0.00%",J5/J$18)</f>
        <v>0.2148180345015198</v>
      </c>
      <c r="L5" s="37">
        <f>IF((G5+H5)=0,"0.00%",(B5+C5)/(G5+H5)-1)</f>
        <v>0.2129355528712782</v>
      </c>
      <c r="M5" s="38">
        <f>IF(I5=0,"0.00%",B5/I5-1)</f>
        <v>0.3873878907122552</v>
      </c>
      <c r="N5" s="39">
        <f aca="true" t="shared" si="3" ref="N5:N17">IF(J5=0,"0.00%",E5/J5-1)</f>
        <v>0.19897243365023987</v>
      </c>
    </row>
    <row r="6" spans="1:14" ht="15">
      <c r="A6" s="24" t="s">
        <v>16</v>
      </c>
      <c r="B6" s="25">
        <v>0</v>
      </c>
      <c r="C6" s="26">
        <v>0</v>
      </c>
      <c r="D6" s="26">
        <v>26734.12</v>
      </c>
      <c r="E6" s="22">
        <f aca="true" t="shared" si="4" ref="E6:E17">SUM(B6:D6)</f>
        <v>26734.12</v>
      </c>
      <c r="F6" s="35">
        <f t="shared" si="0"/>
        <v>0.0006632058940404628</v>
      </c>
      <c r="G6" s="25">
        <v>2881.01</v>
      </c>
      <c r="H6" s="26">
        <v>0</v>
      </c>
      <c r="I6" s="26">
        <v>21806.32</v>
      </c>
      <c r="J6" s="22">
        <f t="shared" si="1"/>
        <v>24687.33</v>
      </c>
      <c r="K6" s="23">
        <f t="shared" si="2"/>
        <v>0.0007469377924991852</v>
      </c>
      <c r="L6" s="37">
        <f aca="true" t="shared" si="5" ref="L6:L17">IF((G6+H6)=0,"0.00%",(B6+C6)/(G6+H6)-1)</f>
        <v>-1</v>
      </c>
      <c r="M6" s="38">
        <f aca="true" t="shared" si="6" ref="M6:M17">IF(I6=0,"0.00%",D6/I6-1)</f>
        <v>0.22598035798795935</v>
      </c>
      <c r="N6" s="39">
        <f t="shared" si="3"/>
        <v>0.0829085202814559</v>
      </c>
    </row>
    <row r="7" spans="1:14" ht="15">
      <c r="A7" s="24" t="s">
        <v>17</v>
      </c>
      <c r="B7" s="25">
        <v>1391525.34</v>
      </c>
      <c r="C7" s="26">
        <v>359454.99</v>
      </c>
      <c r="D7" s="26">
        <v>151807.76</v>
      </c>
      <c r="E7" s="22">
        <f t="shared" si="4"/>
        <v>1902788.09</v>
      </c>
      <c r="F7" s="35">
        <f t="shared" si="0"/>
        <v>0.04720335946715264</v>
      </c>
      <c r="G7" s="25">
        <v>1423343.91</v>
      </c>
      <c r="H7" s="26">
        <v>285703.21</v>
      </c>
      <c r="I7" s="26">
        <v>101030.68</v>
      </c>
      <c r="J7" s="22">
        <f t="shared" si="1"/>
        <v>1810077.7999999998</v>
      </c>
      <c r="K7" s="23">
        <f t="shared" si="2"/>
        <v>0.05476556258549554</v>
      </c>
      <c r="L7" s="37">
        <f t="shared" si="5"/>
        <v>0.02453601747387757</v>
      </c>
      <c r="M7" s="38">
        <f t="shared" si="6"/>
        <v>0.5025906981918762</v>
      </c>
      <c r="N7" s="39">
        <f t="shared" si="3"/>
        <v>0.05121895313008107</v>
      </c>
    </row>
    <row r="8" spans="1:14" ht="15">
      <c r="A8" s="24" t="s">
        <v>18</v>
      </c>
      <c r="B8" s="25">
        <v>10638.56</v>
      </c>
      <c r="C8" s="26">
        <v>828.3</v>
      </c>
      <c r="D8" s="26">
        <v>4345.49</v>
      </c>
      <c r="E8" s="22">
        <f t="shared" si="4"/>
        <v>15812.349999999999</v>
      </c>
      <c r="F8" s="35">
        <f t="shared" si="0"/>
        <v>0.00039226440663207585</v>
      </c>
      <c r="G8" s="25">
        <v>1902.63</v>
      </c>
      <c r="H8" s="26">
        <v>0</v>
      </c>
      <c r="I8" s="26">
        <v>5514.26</v>
      </c>
      <c r="J8" s="22">
        <f t="shared" si="1"/>
        <v>7416.89</v>
      </c>
      <c r="K8" s="23">
        <f t="shared" si="2"/>
        <v>0.00022440480375193598</v>
      </c>
      <c r="L8" s="37">
        <f t="shared" si="5"/>
        <v>5.026847048559099</v>
      </c>
      <c r="M8" s="38">
        <f t="shared" si="6"/>
        <v>-0.21195409719527192</v>
      </c>
      <c r="N8" s="39">
        <f t="shared" si="3"/>
        <v>1.1319380495059246</v>
      </c>
    </row>
    <row r="9" spans="1:14" ht="15">
      <c r="A9" s="24" t="s">
        <v>19</v>
      </c>
      <c r="B9" s="25">
        <v>2990.95</v>
      </c>
      <c r="C9" s="26">
        <v>23592.16</v>
      </c>
      <c r="D9" s="26">
        <v>0</v>
      </c>
      <c r="E9" s="22">
        <f t="shared" si="4"/>
        <v>26583.11</v>
      </c>
      <c r="F9" s="35">
        <f t="shared" si="0"/>
        <v>0.000659459717915756</v>
      </c>
      <c r="G9" s="25">
        <v>34031.92</v>
      </c>
      <c r="H9" s="26">
        <v>17977.35</v>
      </c>
      <c r="I9" s="26">
        <v>0</v>
      </c>
      <c r="J9" s="22">
        <f t="shared" si="1"/>
        <v>52009.27</v>
      </c>
      <c r="K9" s="23">
        <f t="shared" si="2"/>
        <v>0.001573588124892165</v>
      </c>
      <c r="L9" s="37">
        <f t="shared" si="5"/>
        <v>-0.4888774635752434</v>
      </c>
      <c r="M9" s="38" t="str">
        <f t="shared" si="6"/>
        <v>0.00%</v>
      </c>
      <c r="N9" s="39">
        <f t="shared" si="3"/>
        <v>-0.4888774635752434</v>
      </c>
    </row>
    <row r="10" spans="1:14" ht="15">
      <c r="A10" s="24" t="s">
        <v>20</v>
      </c>
      <c r="B10" s="25">
        <v>870307.65</v>
      </c>
      <c r="C10" s="26">
        <v>17153.64</v>
      </c>
      <c r="D10" s="26">
        <v>1676113.72</v>
      </c>
      <c r="E10" s="22">
        <f t="shared" si="4"/>
        <v>2563575.01</v>
      </c>
      <c r="F10" s="35">
        <f t="shared" si="0"/>
        <v>0.06359581151153801</v>
      </c>
      <c r="G10" s="25">
        <v>716384.1</v>
      </c>
      <c r="H10" s="26">
        <v>18167.22</v>
      </c>
      <c r="I10" s="26">
        <v>1465568.82</v>
      </c>
      <c r="J10" s="22">
        <f t="shared" si="1"/>
        <v>2200120.14</v>
      </c>
      <c r="K10" s="23">
        <f t="shared" si="2"/>
        <v>0.06656665101509958</v>
      </c>
      <c r="L10" s="37">
        <f t="shared" si="5"/>
        <v>0.20816785136265237</v>
      </c>
      <c r="M10" s="38">
        <f t="shared" si="6"/>
        <v>0.1436608756455393</v>
      </c>
      <c r="N10" s="39">
        <f t="shared" si="3"/>
        <v>0.16519773779262792</v>
      </c>
    </row>
    <row r="11" spans="1:14" ht="15">
      <c r="A11" s="24" t="s">
        <v>21</v>
      </c>
      <c r="B11" s="25">
        <v>3758.4</v>
      </c>
      <c r="C11" s="26">
        <v>29850.44</v>
      </c>
      <c r="D11" s="26">
        <v>4533.16</v>
      </c>
      <c r="E11" s="22">
        <f t="shared" si="4"/>
        <v>38142</v>
      </c>
      <c r="F11" s="35">
        <f t="shared" si="0"/>
        <v>0.0009462065409480969</v>
      </c>
      <c r="G11" s="25">
        <v>0</v>
      </c>
      <c r="H11" s="26">
        <v>13111.68</v>
      </c>
      <c r="I11" s="26">
        <v>340.25</v>
      </c>
      <c r="J11" s="22">
        <f t="shared" si="1"/>
        <v>13451.93</v>
      </c>
      <c r="K11" s="23">
        <f t="shared" si="2"/>
        <v>0.00040700046943325033</v>
      </c>
      <c r="L11" s="37">
        <f t="shared" si="5"/>
        <v>1.5632748816322541</v>
      </c>
      <c r="M11" s="38">
        <f t="shared" si="6"/>
        <v>12.323027185892725</v>
      </c>
      <c r="N11" s="39">
        <f t="shared" si="3"/>
        <v>1.8354295628954356</v>
      </c>
    </row>
    <row r="12" spans="1:14" ht="15">
      <c r="A12" s="24" t="s">
        <v>22</v>
      </c>
      <c r="B12" s="25">
        <v>1521126.95</v>
      </c>
      <c r="C12" s="26">
        <v>1014512.38</v>
      </c>
      <c r="D12" s="26">
        <v>17559.33</v>
      </c>
      <c r="E12" s="22">
        <f t="shared" si="4"/>
        <v>2553198.66</v>
      </c>
      <c r="F12" s="35">
        <f t="shared" si="0"/>
        <v>0.063338400514706</v>
      </c>
      <c r="G12" s="25">
        <v>1324084.11</v>
      </c>
      <c r="H12" s="26">
        <v>660434.14</v>
      </c>
      <c r="I12" s="26">
        <v>17751.18</v>
      </c>
      <c r="J12" s="22">
        <f t="shared" si="1"/>
        <v>2002269.43</v>
      </c>
      <c r="K12" s="23">
        <f t="shared" si="2"/>
        <v>0.06058049647462086</v>
      </c>
      <c r="L12" s="37">
        <f t="shared" si="5"/>
        <v>0.27771026041206737</v>
      </c>
      <c r="M12" s="38">
        <f t="shared" si="6"/>
        <v>-0.010807732218365174</v>
      </c>
      <c r="N12" s="39">
        <f t="shared" si="3"/>
        <v>0.2751523954495976</v>
      </c>
    </row>
    <row r="13" spans="1:14" ht="15">
      <c r="A13" s="24" t="s">
        <v>23</v>
      </c>
      <c r="B13" s="25">
        <v>262984.31</v>
      </c>
      <c r="C13" s="26">
        <v>174932.19</v>
      </c>
      <c r="D13" s="26">
        <v>17017.37</v>
      </c>
      <c r="E13" s="22">
        <f t="shared" si="4"/>
        <v>454933.87</v>
      </c>
      <c r="F13" s="35">
        <f t="shared" si="0"/>
        <v>0.011285758573038413</v>
      </c>
      <c r="G13" s="25">
        <v>1639934.25</v>
      </c>
      <c r="H13" s="26">
        <v>116168.46</v>
      </c>
      <c r="I13" s="26">
        <v>106.63</v>
      </c>
      <c r="J13" s="22">
        <f t="shared" si="1"/>
        <v>1756209.3399999999</v>
      </c>
      <c r="K13" s="23">
        <f t="shared" si="2"/>
        <v>0.053135722963400696</v>
      </c>
      <c r="L13" s="37">
        <f t="shared" si="5"/>
        <v>-0.7506316131133355</v>
      </c>
      <c r="M13" s="38">
        <f t="shared" si="6"/>
        <v>158.59270374191127</v>
      </c>
      <c r="N13" s="39">
        <f t="shared" si="3"/>
        <v>-0.740956923734388</v>
      </c>
    </row>
    <row r="14" spans="1:14" ht="15">
      <c r="A14" s="24" t="s">
        <v>24</v>
      </c>
      <c r="B14" s="25">
        <v>14231035.4</v>
      </c>
      <c r="C14" s="26">
        <v>22560.03</v>
      </c>
      <c r="D14" s="26">
        <v>166985.69</v>
      </c>
      <c r="E14" s="22">
        <f t="shared" si="4"/>
        <v>14420581.12</v>
      </c>
      <c r="F14" s="35">
        <f t="shared" si="0"/>
        <v>0.3577381411571662</v>
      </c>
      <c r="G14" s="25">
        <v>11401891.15</v>
      </c>
      <c r="H14" s="26">
        <v>28668.22</v>
      </c>
      <c r="I14" s="26">
        <v>50164.84</v>
      </c>
      <c r="J14" s="22">
        <f t="shared" si="1"/>
        <v>11480724.21</v>
      </c>
      <c r="K14" s="23">
        <f t="shared" si="2"/>
        <v>0.3473598318533982</v>
      </c>
      <c r="L14" s="37">
        <f t="shared" si="5"/>
        <v>0.24697269561533264</v>
      </c>
      <c r="M14" s="38">
        <f t="shared" si="6"/>
        <v>2.3287396112496324</v>
      </c>
      <c r="N14" s="39">
        <f t="shared" si="3"/>
        <v>0.25606894271001734</v>
      </c>
    </row>
    <row r="15" spans="1:14" ht="15">
      <c r="A15" s="24" t="s">
        <v>25</v>
      </c>
      <c r="B15" s="25">
        <v>24647.03</v>
      </c>
      <c r="C15" s="26">
        <v>206418.85</v>
      </c>
      <c r="D15" s="26">
        <v>10850.57</v>
      </c>
      <c r="E15" s="22">
        <f t="shared" si="4"/>
        <v>241916.45</v>
      </c>
      <c r="F15" s="35">
        <f t="shared" si="0"/>
        <v>0.006001335204051786</v>
      </c>
      <c r="G15" s="25">
        <v>4301.25</v>
      </c>
      <c r="H15" s="26">
        <v>346582.63</v>
      </c>
      <c r="I15" s="26">
        <v>57797.68</v>
      </c>
      <c r="J15" s="22">
        <f t="shared" si="1"/>
        <v>408681.56</v>
      </c>
      <c r="K15" s="23">
        <f t="shared" si="2"/>
        <v>0.012365035111594624</v>
      </c>
      <c r="L15" s="37">
        <f t="shared" si="5"/>
        <v>-0.3414747921734107</v>
      </c>
      <c r="M15" s="38">
        <f t="shared" si="6"/>
        <v>-0.8122663401022325</v>
      </c>
      <c r="N15" s="39">
        <f t="shared" si="3"/>
        <v>-0.4080563605561258</v>
      </c>
    </row>
    <row r="16" spans="1:14" ht="15">
      <c r="A16" s="24" t="s">
        <v>26</v>
      </c>
      <c r="B16" s="25">
        <v>2978169.5</v>
      </c>
      <c r="C16" s="26">
        <v>23803.33</v>
      </c>
      <c r="D16" s="27">
        <v>2729773.55</v>
      </c>
      <c r="E16" s="22">
        <f t="shared" si="4"/>
        <v>5731746.38</v>
      </c>
      <c r="F16" s="35">
        <f t="shared" si="0"/>
        <v>0.14219012940620773</v>
      </c>
      <c r="G16" s="25">
        <v>2295078.66</v>
      </c>
      <c r="H16" s="26">
        <v>54689.71</v>
      </c>
      <c r="I16" s="27">
        <v>2364951.25</v>
      </c>
      <c r="J16" s="22">
        <f t="shared" si="1"/>
        <v>4714719.62</v>
      </c>
      <c r="K16" s="23">
        <f t="shared" si="2"/>
        <v>0.14264816264923738</v>
      </c>
      <c r="L16" s="37">
        <f t="shared" si="5"/>
        <v>0.2775611708485122</v>
      </c>
      <c r="M16" s="38">
        <f t="shared" si="6"/>
        <v>0.15426208045514667</v>
      </c>
      <c r="N16" s="39">
        <f t="shared" si="3"/>
        <v>0.21571309472693523</v>
      </c>
    </row>
    <row r="17" spans="1:14" ht="15.75" thickBot="1">
      <c r="A17" s="28" t="s">
        <v>27</v>
      </c>
      <c r="B17" s="29">
        <v>620.26</v>
      </c>
      <c r="C17" s="30">
        <v>350.6</v>
      </c>
      <c r="D17" s="30">
        <v>0</v>
      </c>
      <c r="E17" s="22">
        <f t="shared" si="4"/>
        <v>970.86</v>
      </c>
      <c r="F17" s="35">
        <f t="shared" si="0"/>
        <v>2.4084580838573472E-05</v>
      </c>
      <c r="G17" s="29">
        <v>183.29</v>
      </c>
      <c r="H17" s="30">
        <v>0</v>
      </c>
      <c r="I17" s="30">
        <v>0</v>
      </c>
      <c r="J17" s="22">
        <f t="shared" si="1"/>
        <v>183.29</v>
      </c>
      <c r="K17" s="23">
        <f t="shared" si="2"/>
        <v>5.545606916064866E-06</v>
      </c>
      <c r="L17" s="37">
        <f t="shared" si="5"/>
        <v>4.296851983196029</v>
      </c>
      <c r="M17" s="38" t="str">
        <f t="shared" si="6"/>
        <v>0.00%</v>
      </c>
      <c r="N17" s="39">
        <f t="shared" si="3"/>
        <v>4.296851983196029</v>
      </c>
    </row>
    <row r="18" spans="1:14" ht="16.5" thickBot="1" thickTop="1">
      <c r="A18" s="31" t="s">
        <v>28</v>
      </c>
      <c r="B18" s="32">
        <f>SUM(B4:B17)</f>
        <v>29183355.26</v>
      </c>
      <c r="C18" s="32">
        <f>SUM(C4:C17)</f>
        <v>2395342.87</v>
      </c>
      <c r="D18" s="32">
        <f>SUM(D4:D17)</f>
        <v>8731739.760000002</v>
      </c>
      <c r="E18" s="32">
        <f>SUM(E4:E17)</f>
        <v>40310437.89</v>
      </c>
      <c r="F18" s="36">
        <f>IF(E$18=0,"0.00%",E18/E$18)</f>
        <v>1</v>
      </c>
      <c r="G18" s="34">
        <f>SUM(G4:G17)</f>
        <v>23673477.84</v>
      </c>
      <c r="H18" s="34">
        <f>SUM(H4:H17)</f>
        <v>1964519.71</v>
      </c>
      <c r="I18" s="32">
        <f>SUM(I4:I17)</f>
        <v>7413389.389999999</v>
      </c>
      <c r="J18" s="32">
        <f>SUM(J4:J17)</f>
        <v>33051386.94</v>
      </c>
      <c r="K18" s="33">
        <f>IF(J$18=0,"0.00%",J18/J$18)</f>
        <v>1</v>
      </c>
      <c r="L18" s="40">
        <f>IF(H18=0,"0.00%",(B18+C18)/(G18+H18)-1)</f>
        <v>0.23171468709341547</v>
      </c>
      <c r="M18" s="41">
        <f>IF(I18=0,"0.00%",D18/I18-1)</f>
        <v>0.17783368721712356</v>
      </c>
      <c r="N18" s="36">
        <f>IF(J18=0,"0.00%",E18/J18-1)</f>
        <v>0.21962923865124795</v>
      </c>
    </row>
    <row r="19" ht="13.5" thickTop="1"/>
  </sheetData>
  <sheetProtection/>
  <printOptions/>
  <pageMargins left="0.75" right="0.75" top="1" bottom="1" header="0.5" footer="0.5"/>
  <pageSetup fitToHeight="1" fitToWidth="1" orientation="landscape" paperSize="5" scale="68" r:id="rId1"/>
  <headerFooter alignWithMargins="0">
    <oddHeader>&amp;C&amp;"Arial,Bold"&amp;14National Airport Sales Jan 2018-2019</oddHeader>
    <oddFooter>&amp;LStatistics and Reference Materials/National Airport (Jan 17-18)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CCRA / ADRC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txn717</dc:creator>
  <cp:keywords/>
  <dc:description/>
  <cp:lastModifiedBy>Graham, Andrea</cp:lastModifiedBy>
  <cp:lastPrinted>2015-02-26T16:19:56Z</cp:lastPrinted>
  <dcterms:created xsi:type="dcterms:W3CDTF">2008-03-06T19:16:26Z</dcterms:created>
  <dcterms:modified xsi:type="dcterms:W3CDTF">2019-02-25T12:08:21Z</dcterms:modified>
  <cp:category/>
  <cp:version/>
  <cp:contentType/>
  <cp:contentStatus/>
</cp:coreProperties>
</file>