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<sst xmlns="http://schemas.openxmlformats.org/spreadsheetml/2006/main" count="45" uniqueCount="31">
  <si>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</si>
  <si>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</si>
  <si>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</si>
  <si>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</si>
  <si>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</si>
  <si>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</si>
  <si>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</si>
  <si>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</si>
  <si>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</si>
  <si>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</si>
  <si>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</si>
  <si>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</si>
  <si>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</si>
  <si>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</si>
  <si>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</si>
  <si>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</si>
  <si>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</si>
  <si>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</si>
  <si>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</si>
  <si>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</si>
  <si>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</si>
  <si>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</si>
  <si>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</si>
  <si>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</si>
  <si>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</si>
  <si>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</si>
  <si>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</si>
  <si>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</si>
  <si>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Land Border</t>
  </si>
  <si>
    <t>Jan 18</t>
  </si>
  <si>
    <t>Jan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</si>
</sst>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A1">
      <selection activeCell="D18" sqref="D18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5" thickBot="1" thickTop="1">
      <c r="A1" s="1" t="s">
        <v>28</v>
      </c>
      <c r="B1" s="2"/>
      <c r="C1" s="4"/>
      <c r="D1" s="4" t="s">
        <v>29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0</v>
      </c>
      <c r="N1" s="6"/>
    </row>
    <row r="2" spans="1:14" ht="14.2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4.2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4.25" thickTop="1">
      <c r="A4" s="19" t="s">
        <v>13</v>
      </c>
      <c r="B4" s="20">
        <v>56539.07</v>
      </c>
      <c r="C4" s="21">
        <v>35568.51</v>
      </c>
      <c r="D4" s="22">
        <v>46982.11</v>
      </c>
      <c r="E4" s="22">
        <f>SUM(B4:D4)</f>
        <v>139089.69</v>
      </c>
      <c r="F4" s="35">
        <f>IF(E$18=0,"0.00%",E4/E$18)</f>
        <v>0.019046335230381677</v>
      </c>
      <c r="G4" s="20">
        <v>59086.66</v>
      </c>
      <c r="H4" s="21">
        <v>52334.52</v>
      </c>
      <c r="I4" s="22">
        <v>14019.26</v>
      </c>
      <c r="J4" s="22">
        <f>SUM(G4:I4)</f>
        <v>125440.43999999999</v>
      </c>
      <c r="K4" s="23">
        <f>IF(J$18=0,"0.00%",J4/J$18)</f>
        <v>0.016037818065165035</v>
      </c>
      <c r="L4" s="37">
        <f>IF((G4+H4)=0,"0.00%",(B4+C4)/(G4+H4)-1)</f>
        <v>-0.17333867761946153</v>
      </c>
      <c r="M4" s="38">
        <f>IF(I4=0,"0.00%",D4/I4-1)</f>
        <v>2.35125463112889</v>
      </c>
      <c r="N4" s="39">
        <f>IF(J4=0,"0.00%",E4/J4-1)</f>
        <v>0.10881060366178574</v>
      </c>
    </row>
    <row r="5" spans="1:14" ht="13.5">
      <c r="A5" s="24" t="s">
        <v>14</v>
      </c>
      <c r="B5" s="25">
        <v>2317334.05</v>
      </c>
      <c r="C5" s="26">
        <v>209.9</v>
      </c>
      <c r="D5" s="26">
        <v>788354.63</v>
      </c>
      <c r="E5" s="22">
        <f aca="true" t="shared" si="0" ref="E5:E17">SUM(B5:D5)</f>
        <v>3105898.5799999996</v>
      </c>
      <c r="F5" s="35">
        <f aca="true" t="shared" si="1" ref="F5:F17">IF(E$18=0,"0.00%",E5/E$18)</f>
        <v>0.42530819894879635</v>
      </c>
      <c r="G5" s="25">
        <v>2501302.58</v>
      </c>
      <c r="H5" s="26">
        <v>0</v>
      </c>
      <c r="I5" s="26">
        <v>917322.01</v>
      </c>
      <c r="J5" s="22">
        <f aca="true" t="shared" si="2" ref="J5:J17">SUM(G5:I5)</f>
        <v>3418624.59</v>
      </c>
      <c r="K5" s="23">
        <f aca="true" t="shared" si="3" ref="K5:K17">IF(J$18=0,"0.00%",J5/J$18)</f>
        <v>0.4370781799515325</v>
      </c>
      <c r="L5" s="37">
        <f aca="true" t="shared" si="4" ref="L5:L17">IF((G5+H5)=0,"0.00%",(B5+C5)/(G5+H5)-1)</f>
        <v>-0.07346517429330779</v>
      </c>
      <c r="M5" s="38">
        <f aca="true" t="shared" si="5" ref="M5:M17">IF(I5=0,"0.00%",D5/I5-1)</f>
        <v>-0.14059117582930336</v>
      </c>
      <c r="N5" s="39">
        <f aca="true" t="shared" si="6" ref="N5:N17">IF(J5=0,"0.00%",E5/J5-1)</f>
        <v>-0.09147714285878938</v>
      </c>
    </row>
    <row r="6" spans="1:14" ht="13.5">
      <c r="A6" s="24" t="s">
        <v>15</v>
      </c>
      <c r="B6" s="25">
        <v>2089.55</v>
      </c>
      <c r="C6" s="26">
        <v>0</v>
      </c>
      <c r="D6" s="26">
        <v>310876.73</v>
      </c>
      <c r="E6" s="22">
        <f t="shared" si="0"/>
        <v>312966.27999999997</v>
      </c>
      <c r="F6" s="35">
        <f t="shared" si="1"/>
        <v>0.04285623675403616</v>
      </c>
      <c r="G6" s="25">
        <v>1712.68</v>
      </c>
      <c r="H6" s="26">
        <v>0</v>
      </c>
      <c r="I6" s="26">
        <v>321531.29</v>
      </c>
      <c r="J6" s="22">
        <f t="shared" si="2"/>
        <v>323243.97</v>
      </c>
      <c r="K6" s="23">
        <f t="shared" si="3"/>
        <v>0.041327405910898146</v>
      </c>
      <c r="L6" s="37">
        <f t="shared" si="4"/>
        <v>0.22004694397085278</v>
      </c>
      <c r="M6" s="38">
        <f t="shared" si="5"/>
        <v>-0.03313693046794919</v>
      </c>
      <c r="N6" s="39">
        <f t="shared" si="6"/>
        <v>-0.03179545777760373</v>
      </c>
    </row>
    <row r="7" spans="1:14" ht="13.5">
      <c r="A7" s="24" t="s">
        <v>16</v>
      </c>
      <c r="B7" s="25">
        <v>28271.22</v>
      </c>
      <c r="C7" s="26">
        <v>68860.13</v>
      </c>
      <c r="D7" s="26">
        <v>38292.87</v>
      </c>
      <c r="E7" s="22">
        <f t="shared" si="0"/>
        <v>135424.22</v>
      </c>
      <c r="F7" s="35">
        <f t="shared" si="1"/>
        <v>0.0185444017628694</v>
      </c>
      <c r="G7" s="25">
        <v>28177.72</v>
      </c>
      <c r="H7" s="26">
        <v>75845.53</v>
      </c>
      <c r="I7" s="26">
        <v>36899.67</v>
      </c>
      <c r="J7" s="22">
        <f t="shared" si="2"/>
        <v>140922.91999999998</v>
      </c>
      <c r="K7" s="23">
        <f t="shared" si="3"/>
        <v>0.018017284953495118</v>
      </c>
      <c r="L7" s="37">
        <f t="shared" si="4"/>
        <v>-0.06625345776064484</v>
      </c>
      <c r="M7" s="38">
        <f t="shared" si="5"/>
        <v>0.037756435220152484</v>
      </c>
      <c r="N7" s="39">
        <f t="shared" si="6"/>
        <v>-0.039019202837976885</v>
      </c>
    </row>
    <row r="8" spans="1:14" ht="13.5">
      <c r="A8" s="24" t="s">
        <v>17</v>
      </c>
      <c r="B8" s="25">
        <v>5.7</v>
      </c>
      <c r="C8" s="26">
        <v>243.1</v>
      </c>
      <c r="D8" s="26">
        <v>1505.86</v>
      </c>
      <c r="E8" s="22">
        <f t="shared" si="0"/>
        <v>1754.6599999999999</v>
      </c>
      <c r="F8" s="35">
        <f t="shared" si="1"/>
        <v>0.0002402754839365988</v>
      </c>
      <c r="G8" s="25">
        <v>5</v>
      </c>
      <c r="H8" s="26">
        <v>676.57</v>
      </c>
      <c r="I8" s="26">
        <v>2525.78</v>
      </c>
      <c r="J8" s="22">
        <f t="shared" si="2"/>
        <v>3207.3500000000004</v>
      </c>
      <c r="K8" s="23">
        <f t="shared" si="3"/>
        <v>0.0004100662893984355</v>
      </c>
      <c r="L8" s="37">
        <f t="shared" si="4"/>
        <v>-0.6349604589403877</v>
      </c>
      <c r="M8" s="38">
        <f t="shared" si="5"/>
        <v>-0.4038039734260308</v>
      </c>
      <c r="N8" s="39">
        <f t="shared" si="6"/>
        <v>-0.4529253121736013</v>
      </c>
    </row>
    <row r="9" spans="1:14" ht="13.5">
      <c r="A9" s="24" t="s">
        <v>18</v>
      </c>
      <c r="B9" s="25">
        <v>3939.47</v>
      </c>
      <c r="C9" s="26">
        <v>1631.75</v>
      </c>
      <c r="D9" s="26">
        <v>184.63</v>
      </c>
      <c r="E9" s="22">
        <f t="shared" si="0"/>
        <v>5755.849999999999</v>
      </c>
      <c r="F9" s="35">
        <f t="shared" si="1"/>
        <v>0.0007881809833337924</v>
      </c>
      <c r="G9" s="25">
        <v>2219.6</v>
      </c>
      <c r="H9" s="26">
        <v>1917.59</v>
      </c>
      <c r="I9" s="26">
        <v>296.91</v>
      </c>
      <c r="J9" s="22">
        <f t="shared" si="2"/>
        <v>4434.099999999999</v>
      </c>
      <c r="K9" s="23">
        <f t="shared" si="3"/>
        <v>0.0005669087981734461</v>
      </c>
      <c r="L9" s="37">
        <f t="shared" si="4"/>
        <v>0.3466193237438937</v>
      </c>
      <c r="M9" s="38">
        <f t="shared" si="5"/>
        <v>-0.3781617325115355</v>
      </c>
      <c r="N9" s="39">
        <f t="shared" si="6"/>
        <v>0.2980875487697616</v>
      </c>
    </row>
    <row r="10" spans="1:14" ht="13.5">
      <c r="A10" s="24" t="s">
        <v>19</v>
      </c>
      <c r="B10" s="25">
        <v>180230.09</v>
      </c>
      <c r="C10" s="26">
        <v>24792.36</v>
      </c>
      <c r="D10" s="26">
        <v>172312.72</v>
      </c>
      <c r="E10" s="22">
        <f t="shared" si="0"/>
        <v>377335.17000000004</v>
      </c>
      <c r="F10" s="35">
        <f t="shared" si="1"/>
        <v>0.05167063167681989</v>
      </c>
      <c r="G10" s="25">
        <v>196015.53</v>
      </c>
      <c r="H10" s="26">
        <v>25823.28</v>
      </c>
      <c r="I10" s="26">
        <v>181784.65</v>
      </c>
      <c r="J10" s="22">
        <f t="shared" si="2"/>
        <v>403623.45999999996</v>
      </c>
      <c r="K10" s="23">
        <f t="shared" si="3"/>
        <v>0.0516040889071532</v>
      </c>
      <c r="L10" s="37">
        <f t="shared" si="4"/>
        <v>-0.07580440951698209</v>
      </c>
      <c r="M10" s="38">
        <f t="shared" si="5"/>
        <v>-0.0521052245060295</v>
      </c>
      <c r="N10" s="39">
        <f t="shared" si="6"/>
        <v>-0.0651307285260374</v>
      </c>
    </row>
    <row r="11" spans="1:14" ht="13.5">
      <c r="A11" s="24" t="s">
        <v>20</v>
      </c>
      <c r="B11" s="25">
        <v>7345.65</v>
      </c>
      <c r="C11" s="26">
        <v>2859.36</v>
      </c>
      <c r="D11" s="26">
        <v>314.5</v>
      </c>
      <c r="E11" s="22">
        <f t="shared" si="0"/>
        <v>10519.51</v>
      </c>
      <c r="F11" s="35">
        <f t="shared" si="1"/>
        <v>0.0014404957974911896</v>
      </c>
      <c r="G11" s="25">
        <v>7981.52</v>
      </c>
      <c r="H11" s="26">
        <v>2133.95</v>
      </c>
      <c r="I11" s="26">
        <v>288.9</v>
      </c>
      <c r="J11" s="22">
        <f t="shared" si="2"/>
        <v>10404.37</v>
      </c>
      <c r="K11" s="23">
        <f t="shared" si="3"/>
        <v>0.00133022008805662</v>
      </c>
      <c r="L11" s="37">
        <f t="shared" si="4"/>
        <v>0.008851788399352634</v>
      </c>
      <c r="M11" s="38">
        <f t="shared" si="5"/>
        <v>0.08861197646244379</v>
      </c>
      <c r="N11" s="39">
        <f t="shared" si="6"/>
        <v>0.011066503786389736</v>
      </c>
    </row>
    <row r="12" spans="1:14" ht="13.5">
      <c r="A12" s="24" t="s">
        <v>21</v>
      </c>
      <c r="B12" s="25">
        <v>106736.15</v>
      </c>
      <c r="C12" s="26">
        <v>50532.46</v>
      </c>
      <c r="D12" s="26">
        <v>7881.93</v>
      </c>
      <c r="E12" s="22">
        <f t="shared" si="0"/>
        <v>165150.53999999998</v>
      </c>
      <c r="F12" s="35">
        <f t="shared" si="1"/>
        <v>0.022614994312795993</v>
      </c>
      <c r="G12" s="25">
        <v>110144.16</v>
      </c>
      <c r="H12" s="26">
        <v>81061.06</v>
      </c>
      <c r="I12" s="26">
        <v>5734.48</v>
      </c>
      <c r="J12" s="22">
        <f t="shared" si="2"/>
        <v>196939.7</v>
      </c>
      <c r="K12" s="23">
        <f t="shared" si="3"/>
        <v>0.02517914540484857</v>
      </c>
      <c r="L12" s="37">
        <f t="shared" si="4"/>
        <v>-0.1774878844834885</v>
      </c>
      <c r="M12" s="38">
        <f t="shared" si="5"/>
        <v>0.37448033649084156</v>
      </c>
      <c r="N12" s="39">
        <f t="shared" si="6"/>
        <v>-0.16141570236981184</v>
      </c>
    </row>
    <row r="13" spans="1:14" ht="13.5">
      <c r="A13" s="24" t="s">
        <v>22</v>
      </c>
      <c r="B13" s="25">
        <v>12069.64</v>
      </c>
      <c r="C13" s="26">
        <v>4935.11</v>
      </c>
      <c r="D13" s="26">
        <v>6860.79</v>
      </c>
      <c r="E13" s="22">
        <f t="shared" si="0"/>
        <v>23865.54</v>
      </c>
      <c r="F13" s="35">
        <f t="shared" si="1"/>
        <v>0.0032680429102551244</v>
      </c>
      <c r="G13" s="25">
        <v>8341.27</v>
      </c>
      <c r="H13" s="26">
        <v>5672.04</v>
      </c>
      <c r="I13" s="26">
        <v>8347.01</v>
      </c>
      <c r="J13" s="22">
        <f t="shared" si="2"/>
        <v>22360.32</v>
      </c>
      <c r="K13" s="23">
        <f t="shared" si="3"/>
        <v>0.002858812867994333</v>
      </c>
      <c r="L13" s="37">
        <f t="shared" si="4"/>
        <v>0.21347133546606756</v>
      </c>
      <c r="M13" s="38">
        <f t="shared" si="5"/>
        <v>-0.1780541774839134</v>
      </c>
      <c r="N13" s="39">
        <f t="shared" si="6"/>
        <v>0.06731656792031604</v>
      </c>
    </row>
    <row r="14" spans="1:14" ht="13.5">
      <c r="A14" s="24" t="s">
        <v>23</v>
      </c>
      <c r="B14" s="25">
        <v>765414.05</v>
      </c>
      <c r="C14" s="26">
        <v>58828.79</v>
      </c>
      <c r="D14" s="26">
        <v>28768.29</v>
      </c>
      <c r="E14" s="22">
        <f t="shared" si="0"/>
        <v>853011.1300000001</v>
      </c>
      <c r="F14" s="35">
        <f t="shared" si="1"/>
        <v>0.11680762202595092</v>
      </c>
      <c r="G14" s="25">
        <v>885429.71</v>
      </c>
      <c r="H14" s="26">
        <v>61716.68</v>
      </c>
      <c r="I14" s="26">
        <v>37320</v>
      </c>
      <c r="J14" s="22">
        <f t="shared" si="2"/>
        <v>984466.39</v>
      </c>
      <c r="K14" s="23">
        <f t="shared" si="3"/>
        <v>0.12586605128369932</v>
      </c>
      <c r="L14" s="37">
        <f t="shared" si="4"/>
        <v>-0.12976193680049808</v>
      </c>
      <c r="M14" s="38">
        <f t="shared" si="5"/>
        <v>-0.22914549839228293</v>
      </c>
      <c r="N14" s="39">
        <f t="shared" si="6"/>
        <v>-0.1335294544692378</v>
      </c>
    </row>
    <row r="15" spans="1:14" ht="13.5">
      <c r="A15" s="24" t="s">
        <v>24</v>
      </c>
      <c r="B15" s="25">
        <v>14535.29</v>
      </c>
      <c r="C15" s="26">
        <v>16026.05</v>
      </c>
      <c r="D15" s="26">
        <v>23086.67</v>
      </c>
      <c r="E15" s="22">
        <f t="shared" si="0"/>
        <v>53648.009999999995</v>
      </c>
      <c r="F15" s="35">
        <f t="shared" si="1"/>
        <v>0.007346324396171049</v>
      </c>
      <c r="G15" s="25">
        <v>14740.78</v>
      </c>
      <c r="H15" s="26">
        <v>21267.56</v>
      </c>
      <c r="I15" s="26">
        <v>22895.2</v>
      </c>
      <c r="J15" s="22">
        <f t="shared" si="2"/>
        <v>58903.54000000001</v>
      </c>
      <c r="K15" s="23">
        <f t="shared" si="3"/>
        <v>0.007530938650360055</v>
      </c>
      <c r="L15" s="37">
        <f t="shared" si="4"/>
        <v>-0.1512705112204562</v>
      </c>
      <c r="M15" s="38">
        <f t="shared" si="5"/>
        <v>0.008362888290995407</v>
      </c>
      <c r="N15" s="39">
        <f t="shared" si="6"/>
        <v>-0.08922265113438022</v>
      </c>
    </row>
    <row r="16" spans="1:14" ht="13.5">
      <c r="A16" s="24" t="s">
        <v>25</v>
      </c>
      <c r="B16" s="25">
        <v>770253.07</v>
      </c>
      <c r="C16" s="26">
        <v>424802.94</v>
      </c>
      <c r="D16" s="27">
        <v>903438.1</v>
      </c>
      <c r="E16" s="22">
        <f t="shared" si="0"/>
        <v>2098494.11</v>
      </c>
      <c r="F16" s="35">
        <f t="shared" si="1"/>
        <v>0.28735862663897976</v>
      </c>
      <c r="G16" s="25">
        <v>737707.39</v>
      </c>
      <c r="H16" s="26">
        <v>440270.9</v>
      </c>
      <c r="I16" s="27">
        <v>937763.06</v>
      </c>
      <c r="J16" s="22">
        <f t="shared" si="2"/>
        <v>2115741.35</v>
      </c>
      <c r="K16" s="23">
        <f t="shared" si="3"/>
        <v>0.2705018799698619</v>
      </c>
      <c r="L16" s="37">
        <f t="shared" si="4"/>
        <v>0.014497482801656636</v>
      </c>
      <c r="M16" s="38">
        <f t="shared" si="5"/>
        <v>-0.03660301995687487</v>
      </c>
      <c r="N16" s="39">
        <f t="shared" si="6"/>
        <v>-0.00815186601141027</v>
      </c>
    </row>
    <row r="17" spans="1:14" ht="14.25" thickBot="1">
      <c r="A17" s="28" t="s">
        <v>26</v>
      </c>
      <c r="B17" s="29">
        <v>13005.23</v>
      </c>
      <c r="C17" s="30">
        <v>3752.57</v>
      </c>
      <c r="D17" s="30">
        <v>3029.84</v>
      </c>
      <c r="E17" s="22">
        <f t="shared" si="0"/>
        <v>19787.64</v>
      </c>
      <c r="F17" s="35">
        <f t="shared" si="1"/>
        <v>0.002709633078182212</v>
      </c>
      <c r="G17" s="29">
        <v>7430.28</v>
      </c>
      <c r="H17" s="30">
        <v>3555.76</v>
      </c>
      <c r="I17" s="30">
        <v>2241.74</v>
      </c>
      <c r="J17" s="22">
        <f t="shared" si="2"/>
        <v>13227.78</v>
      </c>
      <c r="K17" s="23">
        <f t="shared" si="3"/>
        <v>0.0016911988593632864</v>
      </c>
      <c r="L17" s="37">
        <f t="shared" si="4"/>
        <v>0.5253721996278913</v>
      </c>
      <c r="M17" s="38">
        <f t="shared" si="5"/>
        <v>0.3515572724758449</v>
      </c>
      <c r="N17" s="39">
        <f t="shared" si="6"/>
        <v>0.49591541437792275</v>
      </c>
    </row>
    <row r="18" spans="1:14" ht="15" thickBot="1" thickTop="1">
      <c r="A18" s="31" t="s">
        <v>27</v>
      </c>
      <c r="B18" s="32">
        <f>SUM(B4:B17)</f>
        <v>4277768.23</v>
      </c>
      <c r="C18" s="32">
        <f>SUM(C4:C17)</f>
        <v>693043.0299999999</v>
      </c>
      <c r="D18" s="32">
        <f>SUM(D4:D17)</f>
        <v>2331889.67</v>
      </c>
      <c r="E18" s="32">
        <f>SUM(E4:E17)</f>
        <v>7302700.929999999</v>
      </c>
      <c r="F18" s="36">
        <f>IF(E$18=0,"0.00%",E18/E$18)</f>
        <v>1</v>
      </c>
      <c r="G18" s="34">
        <f>SUM(G4:G17)</f>
        <v>4560294.880000001</v>
      </c>
      <c r="H18" s="34">
        <f>SUM(H4:H17)</f>
        <v>772275.4400000001</v>
      </c>
      <c r="I18" s="32">
        <f>SUM(I4:I17)</f>
        <v>2488969.96</v>
      </c>
      <c r="J18" s="32">
        <f>SUM(J4:J17)</f>
        <v>7821540.28</v>
      </c>
      <c r="K18" s="33">
        <f>IF(J$18=0,"0.00%",J18/J$18)</f>
        <v>1</v>
      </c>
      <c r="L18" s="40">
        <f>IF(H18=0,"0.00%",(B18+C18)/(G18+H18)-1)</f>
        <v>-0.06783952921224679</v>
      </c>
      <c r="M18" s="41">
        <f>IF(I18=0,"0.00%",D18/I18-1)</f>
        <v>-0.06311056080403643</v>
      </c>
      <c r="N18" s="36">
        <f>IF(J18=0,"0.00%",E18/J18-1)</f>
        <v>-0.06633467724083641</v>
      </c>
    </row>
    <row r="19" ht="12.7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Land Border Sales Jan 2017-18</oddHeader>
    <oddFooter>&amp;LStatistics and Reference Materials/National Land Border (Jan 2017-2018)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Dyer, Leanne</cp:lastModifiedBy>
  <cp:lastPrinted>2016-03-03T13:11:16Z</cp:lastPrinted>
  <dcterms:created xsi:type="dcterms:W3CDTF">2008-03-06T19:16:26Z</dcterms:created>
  <dcterms:modified xsi:type="dcterms:W3CDTF">2018-03-23T18:02:32Z</dcterms:modified>
  <cp:category/>
  <cp:version/>
  <cp:contentType/>
  <cp:contentStatus/>
</cp:coreProperties>
</file>