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<sst xmlns="http://schemas.openxmlformats.org/spreadsheetml/2006/main" count="90" uniqueCount="33">
  <si>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</si>
  <si>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</si>
  <si>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</si>
  <si>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</si>
  <si>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</si>
  <si>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</si>
  <si>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</si>
  <si>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</si>
  <si>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</si>
  <si>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</si>
  <si>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</si>
  <si>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</si>
  <si>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</si>
  <si>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</si>
  <si>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</si>
  <si>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</si>
  <si>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</si>
  <si>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</si>
  <si>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</si>
  <si>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</si>
  <si>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</si>
  <si>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</si>
  <si>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</si>
  <si>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</si>
  <si>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</si>
  <si>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</si>
  <si>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</si>
  <si>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</si>
  <si>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</si>
  <si>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Oct 12</t>
  </si>
  <si>
    <t>Jan - Oct 12</t>
  </si>
  <si>
    <t>Oct 13</t>
  </si>
  <si>
    <t>Jan - Oct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</si>
</sst>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C13">
      <selection activeCell="H40" sqref="H40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20</v>
      </c>
      <c r="B4" s="60">
        <v>3396.25</v>
      </c>
      <c r="C4" s="61">
        <v>2168.05</v>
      </c>
      <c r="D4" s="61">
        <v>2833.5</v>
      </c>
      <c r="E4" s="4">
        <f>SUM(B4:D4)</f>
        <v>8397.8</v>
      </c>
      <c r="F4" s="53">
        <f>IF(E$18=0,"0.00%",E4/E$18)</f>
        <v>0.007564337538038993</v>
      </c>
      <c r="G4" s="49">
        <v>2197.62</v>
      </c>
      <c r="H4" s="62">
        <v>3168.6</v>
      </c>
      <c r="I4" s="4">
        <v>3073.08</v>
      </c>
      <c r="J4" s="4">
        <f>SUM(G4:I4)</f>
        <v>8439.3</v>
      </c>
      <c r="K4" s="5">
        <f>IF(J$18=0,"0.00%",J4/J$18)</f>
        <v>0.007945198587505187</v>
      </c>
      <c r="L4" s="55">
        <f>IF((G4+H4)=0,"0.00%",(B4+C4)/(G4+H4)-1)</f>
        <v>0.036912388981443334</v>
      </c>
      <c r="M4" s="56">
        <f>IF(I4=0,"0.00%",D4/I4-1)</f>
        <v>-0.07796087313054001</v>
      </c>
      <c r="N4" s="57">
        <f>IF(J4=0,"0.00%",E4/J4-1)</f>
        <v>-0.004917469458367352</v>
      </c>
      <c r="O4" s="1"/>
    </row>
    <row r="5" spans="1:15" s="30" customFormat="1" ht="13.5">
      <c r="A5" s="18" t="s">
        <v>21</v>
      </c>
      <c r="B5" s="50">
        <v>124251.66</v>
      </c>
      <c r="C5" s="2">
        <v>0</v>
      </c>
      <c r="D5" s="2">
        <v>127479.84</v>
      </c>
      <c r="E5" s="4">
        <f aca="true" t="shared" si="0" ref="E5:E17">SUM(B5:D5)</f>
        <v>251731.5</v>
      </c>
      <c r="F5" s="53">
        <f aca="true" t="shared" si="1" ref="F5:F17">IF(E$18=0,"0.00%",E5/E$18)</f>
        <v>0.22674772380347982</v>
      </c>
      <c r="G5" s="50">
        <v>119529.73</v>
      </c>
      <c r="H5" s="63">
        <v>0</v>
      </c>
      <c r="I5" s="2">
        <v>135865.23</v>
      </c>
      <c r="J5" s="4">
        <f aca="true" t="shared" si="2" ref="J5:J16">SUM(G5:I5)</f>
        <v>255394.96000000002</v>
      </c>
      <c r="K5" s="5">
        <f aca="true" t="shared" si="3" ref="K5:K17">IF(J$18=0,"0.00%",J5/J$18)</f>
        <v>0.24044217831430856</v>
      </c>
      <c r="L5" s="55">
        <f aca="true" t="shared" si="4" ref="L5:L17">IF((G5+H5)=0,"0.00%",(B5+C5)/(G5+H5)-1)</f>
        <v>0.03950423045379603</v>
      </c>
      <c r="M5" s="56">
        <f aca="true" t="shared" si="5" ref="M5:M17">IF(I5=0,"0.00%",D5/I5-1)</f>
        <v>-0.061718439662598046</v>
      </c>
      <c r="N5" s="57">
        <f aca="true" t="shared" si="6" ref="N5:N17">IF(J5=0,"0.00%",E5/J5-1)</f>
        <v>-0.014344292463719821</v>
      </c>
      <c r="O5" s="1"/>
    </row>
    <row r="6" spans="1:15" s="30" customFormat="1" ht="13.5">
      <c r="A6" s="18" t="s">
        <v>22</v>
      </c>
      <c r="B6" s="50">
        <v>0</v>
      </c>
      <c r="C6" s="2">
        <v>0</v>
      </c>
      <c r="D6" s="2">
        <v>14079.59</v>
      </c>
      <c r="E6" s="4">
        <f t="shared" si="0"/>
        <v>14079.59</v>
      </c>
      <c r="F6" s="53">
        <f t="shared" si="1"/>
        <v>0.012682222862797212</v>
      </c>
      <c r="G6" s="50">
        <v>0</v>
      </c>
      <c r="H6" s="63">
        <v>0</v>
      </c>
      <c r="I6" s="2">
        <v>11168.68</v>
      </c>
      <c r="J6" s="4">
        <f t="shared" si="2"/>
        <v>11168.68</v>
      </c>
      <c r="K6" s="5">
        <f t="shared" si="3"/>
        <v>0.010514779728211753</v>
      </c>
      <c r="L6" s="55" t="str">
        <f t="shared" si="4"/>
        <v>0.00%</v>
      </c>
      <c r="M6" s="56">
        <f t="shared" si="5"/>
        <v>0.26063151598935597</v>
      </c>
      <c r="N6" s="57">
        <f t="shared" si="6"/>
        <v>0.26063151598935597</v>
      </c>
      <c r="O6" s="1"/>
    </row>
    <row r="7" spans="1:15" s="30" customFormat="1" ht="13.5">
      <c r="A7" s="18" t="s">
        <v>15</v>
      </c>
      <c r="B7" s="50">
        <v>2788.37</v>
      </c>
      <c r="C7" s="2">
        <v>5742.35</v>
      </c>
      <c r="D7" s="2">
        <v>11662.87</v>
      </c>
      <c r="E7" s="4">
        <f t="shared" si="0"/>
        <v>20193.590000000004</v>
      </c>
      <c r="F7" s="53">
        <f t="shared" si="1"/>
        <v>0.018189422332607213</v>
      </c>
      <c r="G7" s="50">
        <v>2571.89</v>
      </c>
      <c r="H7" s="63">
        <v>9352.7</v>
      </c>
      <c r="I7" s="2">
        <v>12703.46</v>
      </c>
      <c r="J7" s="4">
        <f t="shared" si="2"/>
        <v>24628.05</v>
      </c>
      <c r="K7" s="5">
        <f t="shared" si="3"/>
        <v>0.023186134877656576</v>
      </c>
      <c r="L7" s="55">
        <f t="shared" si="4"/>
        <v>-0.2846110432308364</v>
      </c>
      <c r="M7" s="56">
        <f t="shared" si="5"/>
        <v>-0.08191390377109842</v>
      </c>
      <c r="N7" s="57">
        <f t="shared" si="6"/>
        <v>-0.18005729239627155</v>
      </c>
      <c r="O7" s="1"/>
    </row>
    <row r="8" spans="1:15" s="30" customFormat="1" ht="13.5">
      <c r="A8" s="18" t="s">
        <v>16</v>
      </c>
      <c r="B8" s="50">
        <v>167.74</v>
      </c>
      <c r="C8" s="2">
        <v>113.05</v>
      </c>
      <c r="D8" s="2">
        <v>1083.81</v>
      </c>
      <c r="E8" s="4">
        <f t="shared" si="0"/>
        <v>1364.6</v>
      </c>
      <c r="F8" s="53">
        <f t="shared" si="1"/>
        <v>0.0012291665679592285</v>
      </c>
      <c r="G8" s="50">
        <v>77</v>
      </c>
      <c r="H8" s="63">
        <v>64.65</v>
      </c>
      <c r="I8" s="2">
        <v>1514.63</v>
      </c>
      <c r="J8" s="4">
        <f t="shared" si="2"/>
        <v>1656.2800000000002</v>
      </c>
      <c r="K8" s="5">
        <f t="shared" si="3"/>
        <v>0.0015593086531481397</v>
      </c>
      <c r="L8" s="55">
        <f t="shared" si="4"/>
        <v>0.982280268266855</v>
      </c>
      <c r="M8" s="56">
        <f t="shared" si="5"/>
        <v>-0.28443910393957605</v>
      </c>
      <c r="N8" s="57">
        <f t="shared" si="6"/>
        <v>-0.17610548941000326</v>
      </c>
      <c r="O8" s="1"/>
    </row>
    <row r="9" spans="1:15" s="30" customFormat="1" ht="13.5">
      <c r="A9" s="18" t="s">
        <v>23</v>
      </c>
      <c r="B9" s="50">
        <v>0</v>
      </c>
      <c r="C9" s="2">
        <v>0</v>
      </c>
      <c r="D9" s="2">
        <v>266.93</v>
      </c>
      <c r="E9" s="4">
        <f t="shared" si="0"/>
        <v>266.93</v>
      </c>
      <c r="F9" s="53">
        <f t="shared" si="1"/>
        <v>0.00024043780740536194</v>
      </c>
      <c r="G9" s="50">
        <v>0</v>
      </c>
      <c r="H9" s="63">
        <v>0</v>
      </c>
      <c r="I9" s="2">
        <v>239.4</v>
      </c>
      <c r="J9" s="4">
        <f t="shared" si="2"/>
        <v>239.4</v>
      </c>
      <c r="K9" s="5">
        <f t="shared" si="3"/>
        <v>0.00022538368606978565</v>
      </c>
      <c r="L9" s="55" t="str">
        <f t="shared" si="4"/>
        <v>0.00%</v>
      </c>
      <c r="M9" s="56">
        <f t="shared" si="5"/>
        <v>0.11499582289055965</v>
      </c>
      <c r="N9" s="57">
        <f t="shared" si="6"/>
        <v>0.11499582289055965</v>
      </c>
      <c r="O9" s="1"/>
    </row>
    <row r="10" spans="1:15" s="30" customFormat="1" ht="13.5">
      <c r="A10" s="18" t="s">
        <v>13</v>
      </c>
      <c r="B10" s="50">
        <v>4493.65</v>
      </c>
      <c r="C10" s="2">
        <v>7799.5</v>
      </c>
      <c r="D10" s="2">
        <v>13236.82</v>
      </c>
      <c r="E10" s="4">
        <f t="shared" si="0"/>
        <v>25529.97</v>
      </c>
      <c r="F10" s="53">
        <f t="shared" si="1"/>
        <v>0.022996178810641997</v>
      </c>
      <c r="G10" s="50">
        <v>6195.33</v>
      </c>
      <c r="H10" s="63">
        <v>5436.51</v>
      </c>
      <c r="I10" s="2">
        <v>12417.9</v>
      </c>
      <c r="J10" s="4">
        <f t="shared" si="2"/>
        <v>24049.739999999998</v>
      </c>
      <c r="K10" s="5">
        <f t="shared" si="3"/>
        <v>0.022641683584878725</v>
      </c>
      <c r="L10" s="55">
        <f t="shared" si="4"/>
        <v>0.056853429895872054</v>
      </c>
      <c r="M10" s="56">
        <f t="shared" si="5"/>
        <v>0.06594673817634233</v>
      </c>
      <c r="N10" s="57">
        <f t="shared" si="6"/>
        <v>0.061548690339271905</v>
      </c>
      <c r="O10" s="1"/>
    </row>
    <row r="11" spans="1:15" s="30" customFormat="1" ht="13.5">
      <c r="A11" s="18" t="s">
        <v>28</v>
      </c>
      <c r="B11" s="50">
        <v>2003.92</v>
      </c>
      <c r="C11" s="2">
        <v>1411.75</v>
      </c>
      <c r="D11" s="2">
        <v>1319.35</v>
      </c>
      <c r="E11" s="4">
        <f t="shared" si="0"/>
        <v>4735.02</v>
      </c>
      <c r="F11" s="53">
        <f t="shared" si="1"/>
        <v>0.00426508008399407</v>
      </c>
      <c r="G11" s="50">
        <v>2749.7</v>
      </c>
      <c r="H11" s="63">
        <v>755.8</v>
      </c>
      <c r="I11" s="2">
        <v>1284.51</v>
      </c>
      <c r="J11" s="4">
        <f t="shared" si="2"/>
        <v>4790.01</v>
      </c>
      <c r="K11" s="5">
        <f t="shared" si="3"/>
        <v>0.00450956604056447</v>
      </c>
      <c r="L11" s="55">
        <f t="shared" si="4"/>
        <v>-0.025625445728141516</v>
      </c>
      <c r="M11" s="56">
        <f t="shared" si="5"/>
        <v>0.02712318315933704</v>
      </c>
      <c r="N11" s="57">
        <f t="shared" si="6"/>
        <v>-0.01148014304771805</v>
      </c>
      <c r="O11" s="1"/>
    </row>
    <row r="12" spans="1:15" s="30" customFormat="1" ht="13.5">
      <c r="A12" s="18" t="s">
        <v>24</v>
      </c>
      <c r="B12" s="50">
        <v>2046.43</v>
      </c>
      <c r="C12" s="2">
        <v>3853.3</v>
      </c>
      <c r="D12" s="2">
        <v>8626.94</v>
      </c>
      <c r="E12" s="4">
        <f t="shared" si="0"/>
        <v>14526.670000000002</v>
      </c>
      <c r="F12" s="53">
        <f t="shared" si="1"/>
        <v>0.01308493119432529</v>
      </c>
      <c r="G12" s="50">
        <v>2300.92</v>
      </c>
      <c r="H12" s="63">
        <v>3041.75</v>
      </c>
      <c r="I12" s="2">
        <v>5641.44</v>
      </c>
      <c r="J12" s="4">
        <f t="shared" si="2"/>
        <v>10984.11</v>
      </c>
      <c r="K12" s="5">
        <f t="shared" si="3"/>
        <v>0.010341015872999137</v>
      </c>
      <c r="L12" s="55">
        <f t="shared" si="4"/>
        <v>0.10426621895044996</v>
      </c>
      <c r="M12" s="56">
        <f t="shared" si="5"/>
        <v>0.5292088544768714</v>
      </c>
      <c r="N12" s="57">
        <f t="shared" si="6"/>
        <v>0.32251679926730525</v>
      </c>
      <c r="O12" s="1"/>
    </row>
    <row r="13" spans="1:15" s="30" customFormat="1" ht="13.5">
      <c r="A13" s="18" t="s">
        <v>25</v>
      </c>
      <c r="B13" s="50">
        <v>1044.83</v>
      </c>
      <c r="C13" s="2">
        <v>1764.86</v>
      </c>
      <c r="D13" s="2">
        <v>2273.44</v>
      </c>
      <c r="E13" s="4">
        <f t="shared" si="0"/>
        <v>5083.129999999999</v>
      </c>
      <c r="F13" s="53">
        <f t="shared" si="1"/>
        <v>0.0045786409618867015</v>
      </c>
      <c r="G13" s="50">
        <v>435.18</v>
      </c>
      <c r="H13" s="63">
        <v>996.54</v>
      </c>
      <c r="I13" s="2">
        <v>2393.97</v>
      </c>
      <c r="J13" s="4">
        <f t="shared" si="2"/>
        <v>3825.6899999999996</v>
      </c>
      <c r="K13" s="5">
        <f t="shared" si="3"/>
        <v>0.00360170473667635</v>
      </c>
      <c r="L13" s="55">
        <f t="shared" si="4"/>
        <v>0.9624577431341321</v>
      </c>
      <c r="M13" s="56">
        <f t="shared" si="5"/>
        <v>-0.0503473310024769</v>
      </c>
      <c r="N13" s="57">
        <f t="shared" si="6"/>
        <v>0.3286831917902391</v>
      </c>
      <c r="O13" s="1"/>
    </row>
    <row r="14" spans="1:15" s="30" customFormat="1" ht="13.5">
      <c r="A14" s="18" t="s">
        <v>26</v>
      </c>
      <c r="B14" s="50">
        <v>60314.47</v>
      </c>
      <c r="C14" s="2">
        <v>23167.17</v>
      </c>
      <c r="D14" s="2">
        <v>5178.29</v>
      </c>
      <c r="E14" s="4">
        <f t="shared" si="0"/>
        <v>88659.93</v>
      </c>
      <c r="F14" s="53">
        <f t="shared" si="1"/>
        <v>0.07986063452557925</v>
      </c>
      <c r="G14" s="50">
        <v>57250.23</v>
      </c>
      <c r="H14" s="63">
        <v>22757.9</v>
      </c>
      <c r="I14" s="2">
        <v>6295.78</v>
      </c>
      <c r="J14" s="4">
        <f t="shared" si="2"/>
        <v>86303.91</v>
      </c>
      <c r="K14" s="5">
        <f t="shared" si="3"/>
        <v>0.08125101653314551</v>
      </c>
      <c r="L14" s="55">
        <f t="shared" si="4"/>
        <v>0.043414463005197135</v>
      </c>
      <c r="M14" s="56">
        <f t="shared" si="5"/>
        <v>-0.17749826073973363</v>
      </c>
      <c r="N14" s="57">
        <f t="shared" si="6"/>
        <v>0.027299110781886737</v>
      </c>
      <c r="O14" s="1"/>
    </row>
    <row r="15" spans="1:15" s="30" customFormat="1" ht="13.5">
      <c r="A15" s="18" t="s">
        <v>14</v>
      </c>
      <c r="B15" s="50">
        <v>3044.46</v>
      </c>
      <c r="C15" s="2">
        <v>1490.5</v>
      </c>
      <c r="D15" s="2">
        <v>2238.61</v>
      </c>
      <c r="E15" s="4">
        <f t="shared" si="0"/>
        <v>6773.57</v>
      </c>
      <c r="F15" s="53">
        <f t="shared" si="1"/>
        <v>0.006101308654354091</v>
      </c>
      <c r="G15" s="50">
        <v>3411.43</v>
      </c>
      <c r="H15" s="63">
        <v>1489.54</v>
      </c>
      <c r="I15" s="2">
        <v>1744.57</v>
      </c>
      <c r="J15" s="4">
        <f t="shared" si="2"/>
        <v>6645.539999999999</v>
      </c>
      <c r="K15" s="5">
        <f t="shared" si="3"/>
        <v>0.006256459069023405</v>
      </c>
      <c r="L15" s="55">
        <f t="shared" si="4"/>
        <v>-0.0746811345509153</v>
      </c>
      <c r="M15" s="56">
        <f t="shared" si="5"/>
        <v>0.28318726104426895</v>
      </c>
      <c r="N15" s="57">
        <f t="shared" si="6"/>
        <v>0.019265552535986608</v>
      </c>
      <c r="O15" s="1"/>
    </row>
    <row r="16" spans="1:15" s="30" customFormat="1" ht="13.5">
      <c r="A16" s="18" t="s">
        <v>27</v>
      </c>
      <c r="B16" s="50">
        <v>305244.2</v>
      </c>
      <c r="C16" s="2">
        <v>9640.35</v>
      </c>
      <c r="D16" s="2">
        <v>353059.22</v>
      </c>
      <c r="E16" s="4">
        <f t="shared" si="0"/>
        <v>667943.77</v>
      </c>
      <c r="F16" s="53">
        <f t="shared" si="1"/>
        <v>0.6016518770047254</v>
      </c>
      <c r="G16" s="50">
        <v>293974.15</v>
      </c>
      <c r="H16" s="63">
        <v>8890.25</v>
      </c>
      <c r="I16" s="11">
        <v>317819.11</v>
      </c>
      <c r="J16" s="4">
        <f t="shared" si="2"/>
        <v>620683.51</v>
      </c>
      <c r="K16" s="5">
        <f t="shared" si="3"/>
        <v>0.5843439321910303</v>
      </c>
      <c r="L16" s="55">
        <f t="shared" si="4"/>
        <v>0.03968822350860646</v>
      </c>
      <c r="M16" s="56">
        <f t="shared" si="5"/>
        <v>0.11088102914893949</v>
      </c>
      <c r="N16" s="57">
        <f t="shared" si="6"/>
        <v>0.07614228385091137</v>
      </c>
      <c r="O16" s="1"/>
    </row>
    <row r="17" spans="1:15" s="30" customFormat="1" ht="14.25" thickBot="1">
      <c r="A17" s="19" t="s">
        <v>9</v>
      </c>
      <c r="B17" s="52">
        <v>0</v>
      </c>
      <c r="C17" s="33">
        <v>0</v>
      </c>
      <c r="D17" s="2">
        <v>897.07</v>
      </c>
      <c r="E17" s="4">
        <f t="shared" si="0"/>
        <v>897.07</v>
      </c>
      <c r="F17" s="53">
        <f t="shared" si="1"/>
        <v>0.0008080378522051776</v>
      </c>
      <c r="G17" s="51">
        <v>2540.1</v>
      </c>
      <c r="H17" s="63">
        <v>0</v>
      </c>
      <c r="I17" s="33">
        <v>839.4</v>
      </c>
      <c r="J17" s="4">
        <f>SUM(G17:I17)</f>
        <v>3379.5</v>
      </c>
      <c r="K17" s="5">
        <f t="shared" si="3"/>
        <v>0.0031816381247821244</v>
      </c>
      <c r="L17" s="55">
        <f t="shared" si="4"/>
        <v>-1</v>
      </c>
      <c r="M17" s="56">
        <f t="shared" si="5"/>
        <v>0.06870383607338582</v>
      </c>
      <c r="N17" s="57">
        <f t="shared" si="6"/>
        <v>-0.7345554076046752</v>
      </c>
      <c r="O17" s="1"/>
    </row>
    <row r="18" spans="1:251" s="30" customFormat="1" ht="15" thickBot="1" thickTop="1">
      <c r="A18" s="12" t="s">
        <v>8</v>
      </c>
      <c r="B18" s="13">
        <f>SUM(B4:B17)</f>
        <v>508795.98</v>
      </c>
      <c r="C18" s="13">
        <f>SUM(C4:C17)</f>
        <v>57150.88</v>
      </c>
      <c r="D18" s="13">
        <f>SUM(D4:D17)</f>
        <v>544236.2799999999</v>
      </c>
      <c r="E18" s="14">
        <f>SUM(E4:E17)</f>
        <v>1110183.1400000001</v>
      </c>
      <c r="F18" s="54">
        <f>IF(E$18=0,"0.00%",E18/E$18)</f>
        <v>1</v>
      </c>
      <c r="G18" s="13">
        <f>SUM(G4:G17)</f>
        <v>493233.28</v>
      </c>
      <c r="H18" s="13">
        <f>SUM(H4:H17)</f>
        <v>55954.24</v>
      </c>
      <c r="I18" s="13">
        <f>SUM(I4:I17)</f>
        <v>513001.16000000003</v>
      </c>
      <c r="J18" s="14">
        <f>SUM(J4:J17)</f>
        <v>1062188.68</v>
      </c>
      <c r="K18" s="15">
        <f>IF(J$18=0,"0.00%",J18/J$18)</f>
        <v>1</v>
      </c>
      <c r="L18" s="58">
        <f>IF(H18=0,"0.00%",(B18+C18)/(G18+H18)-1)</f>
        <v>0.030516607515043148</v>
      </c>
      <c r="M18" s="59">
        <f>IF(I18=0,"0.00%",D18/I18-1)</f>
        <v>0.060887035810990975</v>
      </c>
      <c r="N18" s="54">
        <f>IF(J18=0,"0.00%",E18/J18-1)</f>
        <v>0.04518449584682083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20</v>
      </c>
      <c r="B23" s="49">
        <v>24909.66</v>
      </c>
      <c r="C23" s="44">
        <v>29868.5</v>
      </c>
      <c r="D23" s="4">
        <v>29184.03</v>
      </c>
      <c r="E23" s="4">
        <f aca="true" t="shared" si="7" ref="E23:E36">SUM(B23:D23)</f>
        <v>83962.19</v>
      </c>
      <c r="F23" s="53">
        <f>IF(E$37=0,"0.00%",E23/E$37)</f>
        <v>0.009413073714975375</v>
      </c>
      <c r="G23" s="49">
        <v>21138.13</v>
      </c>
      <c r="H23" s="62">
        <v>24568.7</v>
      </c>
      <c r="I23" s="4">
        <v>35318.14</v>
      </c>
      <c r="J23" s="4">
        <f>SUM(G23:I23)</f>
        <v>81024.97</v>
      </c>
      <c r="K23" s="5">
        <f>IF(J$37=0,"0.00%",J23/J$37)</f>
        <v>0.009230418113272036</v>
      </c>
      <c r="L23" s="55">
        <f>IF((G23+H23)=0,"0.00",(B23+C23)/(G23+H23)-1)</f>
        <v>0.19846771259350082</v>
      </c>
      <c r="M23" s="56">
        <f>IF(I23=0,"0.00%",D23/I23-1)</f>
        <v>-0.17368156986749583</v>
      </c>
      <c r="N23" s="57">
        <f>IF(J23=0,"0.00%",E23/J23-1)</f>
        <v>0.03625080021627891</v>
      </c>
      <c r="O23" s="1"/>
    </row>
    <row r="24" spans="1:15" s="30" customFormat="1" ht="13.5">
      <c r="A24" s="18" t="s">
        <v>21</v>
      </c>
      <c r="B24" s="50">
        <v>904176.47</v>
      </c>
      <c r="C24" s="45">
        <v>0</v>
      </c>
      <c r="D24" s="2">
        <v>949554.83</v>
      </c>
      <c r="E24" s="4">
        <f t="shared" si="7"/>
        <v>1853731.2999999998</v>
      </c>
      <c r="F24" s="53">
        <f aca="true" t="shared" si="8" ref="F24:F36">IF(E$37=0,"0.00%",E24/E$37)</f>
        <v>0.20782341878716037</v>
      </c>
      <c r="G24" s="50">
        <v>927796.88</v>
      </c>
      <c r="H24" s="63">
        <v>0</v>
      </c>
      <c r="I24" s="2">
        <v>1037242.75</v>
      </c>
      <c r="J24" s="4">
        <f aca="true" t="shared" si="9" ref="J24:J36">SUM(G24:I24)</f>
        <v>1965039.63</v>
      </c>
      <c r="K24" s="5">
        <f aca="true" t="shared" si="10" ref="K24:K36">IF(J$37=0,"0.00%",J24/J$37)</f>
        <v>0.22385861289488143</v>
      </c>
      <c r="L24" s="55">
        <f aca="true" t="shared" si="11" ref="L24:L36">IF((G24+H24)=0,"0.00",(B24+C24)/(G24+H24)-1)</f>
        <v>-0.02545860037813452</v>
      </c>
      <c r="M24" s="56">
        <f aca="true" t="shared" si="12" ref="M24:M36">IF(I24=0,"0.00%",D24/I24-1)</f>
        <v>-0.08453943881507009</v>
      </c>
      <c r="N24" s="57">
        <f aca="true" t="shared" si="13" ref="N24:N36">IF(J24=0,"0.00%",E24/J24-1)</f>
        <v>-0.05664431816064697</v>
      </c>
      <c r="O24" s="1"/>
    </row>
    <row r="25" spans="1:15" s="30" customFormat="1" ht="13.5">
      <c r="A25" s="18" t="s">
        <v>22</v>
      </c>
      <c r="B25" s="50">
        <v>0</v>
      </c>
      <c r="C25" s="45">
        <v>0</v>
      </c>
      <c r="D25" s="2">
        <v>165381.58</v>
      </c>
      <c r="E25" s="4">
        <f t="shared" si="7"/>
        <v>165381.58</v>
      </c>
      <c r="F25" s="53">
        <f t="shared" si="8"/>
        <v>0.018541071923434786</v>
      </c>
      <c r="G25" s="50">
        <v>0</v>
      </c>
      <c r="H25" s="63">
        <v>0</v>
      </c>
      <c r="I25" s="2">
        <v>161877.08</v>
      </c>
      <c r="J25" s="4">
        <f t="shared" si="9"/>
        <v>161877.08</v>
      </c>
      <c r="K25" s="5">
        <f t="shared" si="10"/>
        <v>0.018441143901140433</v>
      </c>
      <c r="L25" s="55" t="str">
        <f t="shared" si="11"/>
        <v>0.00</v>
      </c>
      <c r="M25" s="56">
        <f t="shared" si="12"/>
        <v>0.021649142670475685</v>
      </c>
      <c r="N25" s="57">
        <f t="shared" si="13"/>
        <v>0.021649142670475685</v>
      </c>
      <c r="O25" s="1"/>
    </row>
    <row r="26" spans="1:15" s="30" customFormat="1" ht="13.5">
      <c r="A26" s="18" t="s">
        <v>15</v>
      </c>
      <c r="B26" s="50">
        <v>24975.22</v>
      </c>
      <c r="C26" s="45">
        <v>66749.2</v>
      </c>
      <c r="D26" s="2">
        <v>86015.94</v>
      </c>
      <c r="E26" s="4">
        <f t="shared" si="7"/>
        <v>177740.36</v>
      </c>
      <c r="F26" s="53">
        <f t="shared" si="8"/>
        <v>0.019926625434689833</v>
      </c>
      <c r="G26" s="50">
        <v>24381.8</v>
      </c>
      <c r="H26" s="63">
        <v>75126.3</v>
      </c>
      <c r="I26" s="2">
        <v>85275.88</v>
      </c>
      <c r="J26" s="4">
        <f t="shared" si="9"/>
        <v>184783.98</v>
      </c>
      <c r="K26" s="5">
        <f t="shared" si="10"/>
        <v>0.021050713083071774</v>
      </c>
      <c r="L26" s="55">
        <f t="shared" si="11"/>
        <v>-0.07822157191223633</v>
      </c>
      <c r="M26" s="56">
        <f t="shared" si="12"/>
        <v>0.00867842114323536</v>
      </c>
      <c r="N26" s="57">
        <f t="shared" si="13"/>
        <v>-0.038118131236268504</v>
      </c>
      <c r="O26" s="1"/>
    </row>
    <row r="27" spans="1:15" s="30" customFormat="1" ht="13.5">
      <c r="A27" s="18" t="s">
        <v>16</v>
      </c>
      <c r="B27" s="50">
        <v>818.64</v>
      </c>
      <c r="C27" s="45">
        <v>803.1</v>
      </c>
      <c r="D27" s="2">
        <v>8514.07</v>
      </c>
      <c r="E27" s="4">
        <f t="shared" si="7"/>
        <v>10135.81</v>
      </c>
      <c r="F27" s="53">
        <f t="shared" si="8"/>
        <v>0.001136334422565497</v>
      </c>
      <c r="G27" s="50">
        <v>1139.93</v>
      </c>
      <c r="H27" s="63">
        <v>1238.2</v>
      </c>
      <c r="I27" s="2">
        <v>8794.99</v>
      </c>
      <c r="J27" s="4">
        <f t="shared" si="9"/>
        <v>11173.119999999999</v>
      </c>
      <c r="K27" s="5">
        <f t="shared" si="10"/>
        <v>0.0012728492121596843</v>
      </c>
      <c r="L27" s="55">
        <f t="shared" si="11"/>
        <v>-0.3180608293070606</v>
      </c>
      <c r="M27" s="56">
        <f t="shared" si="12"/>
        <v>-0.03194091181456715</v>
      </c>
      <c r="N27" s="57">
        <f t="shared" si="13"/>
        <v>-0.09283977975713131</v>
      </c>
      <c r="O27" s="1"/>
    </row>
    <row r="28" spans="1:15" s="30" customFormat="1" ht="13.5">
      <c r="A28" s="18" t="s">
        <v>23</v>
      </c>
      <c r="B28" s="50">
        <v>0</v>
      </c>
      <c r="C28" s="45">
        <v>0</v>
      </c>
      <c r="D28" s="2">
        <v>2005.48</v>
      </c>
      <c r="E28" s="4">
        <f t="shared" si="7"/>
        <v>2005.48</v>
      </c>
      <c r="F28" s="53">
        <f t="shared" si="8"/>
        <v>0.00022483609674674773</v>
      </c>
      <c r="G28" s="50">
        <v>176.6</v>
      </c>
      <c r="H28" s="63">
        <v>0</v>
      </c>
      <c r="I28" s="2">
        <v>1875.47</v>
      </c>
      <c r="J28" s="4">
        <f t="shared" si="9"/>
        <v>2052.07</v>
      </c>
      <c r="K28" s="5">
        <f t="shared" si="10"/>
        <v>0.0002337731701437489</v>
      </c>
      <c r="L28" s="55">
        <f t="shared" si="11"/>
        <v>-1</v>
      </c>
      <c r="M28" s="56">
        <f t="shared" si="12"/>
        <v>0.0693212901299407</v>
      </c>
      <c r="N28" s="57">
        <f t="shared" si="13"/>
        <v>-0.022703903862928754</v>
      </c>
      <c r="O28" s="1"/>
    </row>
    <row r="29" spans="1:15" s="30" customFormat="1" ht="13.5">
      <c r="A29" s="18" t="s">
        <v>13</v>
      </c>
      <c r="B29" s="50">
        <v>34858.8</v>
      </c>
      <c r="C29" s="45">
        <v>67908.41</v>
      </c>
      <c r="D29" s="2">
        <v>130540.91</v>
      </c>
      <c r="E29" s="4">
        <f t="shared" si="7"/>
        <v>233308.12</v>
      </c>
      <c r="F29" s="53">
        <f t="shared" si="8"/>
        <v>0.026156375052417292</v>
      </c>
      <c r="G29" s="50">
        <v>37308.32</v>
      </c>
      <c r="H29" s="63">
        <v>61260.98</v>
      </c>
      <c r="I29" s="2">
        <v>126944.99</v>
      </c>
      <c r="J29" s="4">
        <f t="shared" si="9"/>
        <v>225514.29</v>
      </c>
      <c r="K29" s="5">
        <f t="shared" si="10"/>
        <v>0.025690736907618517</v>
      </c>
      <c r="L29" s="55">
        <f t="shared" si="11"/>
        <v>0.04258841241644218</v>
      </c>
      <c r="M29" s="56">
        <f t="shared" si="12"/>
        <v>0.02832660036445711</v>
      </c>
      <c r="N29" s="57">
        <f t="shared" si="13"/>
        <v>0.034560248931453375</v>
      </c>
      <c r="O29" s="1"/>
    </row>
    <row r="30" spans="1:15" s="30" customFormat="1" ht="13.5">
      <c r="A30" s="18" t="s">
        <v>28</v>
      </c>
      <c r="B30" s="50">
        <v>17792.34</v>
      </c>
      <c r="C30" s="45">
        <v>12606.16</v>
      </c>
      <c r="D30" s="2">
        <v>15467.82</v>
      </c>
      <c r="E30" s="4">
        <f t="shared" si="7"/>
        <v>45866.32</v>
      </c>
      <c r="F30" s="53">
        <f t="shared" si="8"/>
        <v>0.005142112791420154</v>
      </c>
      <c r="G30" s="50">
        <v>25433.08</v>
      </c>
      <c r="H30" s="63">
        <v>14194.87</v>
      </c>
      <c r="I30" s="2">
        <v>13593.79</v>
      </c>
      <c r="J30" s="4">
        <f t="shared" si="9"/>
        <v>53221.740000000005</v>
      </c>
      <c r="K30" s="5">
        <f t="shared" si="10"/>
        <v>0.0060630557828760066</v>
      </c>
      <c r="L30" s="55">
        <f t="shared" si="11"/>
        <v>-0.23290253470088673</v>
      </c>
      <c r="M30" s="56">
        <f t="shared" si="12"/>
        <v>0.13785927250604857</v>
      </c>
      <c r="N30" s="57">
        <f t="shared" si="13"/>
        <v>-0.13820329812591625</v>
      </c>
      <c r="O30" s="1"/>
    </row>
    <row r="31" spans="1:15" s="30" customFormat="1" ht="13.5">
      <c r="A31" s="18" t="s">
        <v>24</v>
      </c>
      <c r="B31" s="50">
        <v>15585.75</v>
      </c>
      <c r="C31" s="45">
        <v>35556.2</v>
      </c>
      <c r="D31" s="2">
        <v>55150.89</v>
      </c>
      <c r="E31" s="4">
        <f t="shared" si="7"/>
        <v>106292.84</v>
      </c>
      <c r="F31" s="53">
        <f t="shared" si="8"/>
        <v>0.01191658219365268</v>
      </c>
      <c r="G31" s="50">
        <v>20260.59</v>
      </c>
      <c r="H31" s="63">
        <v>33601.11</v>
      </c>
      <c r="I31" s="2">
        <v>48714.37</v>
      </c>
      <c r="J31" s="4">
        <f t="shared" si="9"/>
        <v>102576.07</v>
      </c>
      <c r="K31" s="5">
        <f t="shared" si="10"/>
        <v>0.011685533663465232</v>
      </c>
      <c r="L31" s="55">
        <f t="shared" si="11"/>
        <v>-0.05049506421074712</v>
      </c>
      <c r="M31" s="56">
        <f t="shared" si="12"/>
        <v>0.13212774793146242</v>
      </c>
      <c r="N31" s="57">
        <f t="shared" si="13"/>
        <v>0.036234279593671204</v>
      </c>
      <c r="O31" s="1"/>
    </row>
    <row r="32" spans="1:15" s="30" customFormat="1" ht="13.5">
      <c r="A32" s="18" t="s">
        <v>25</v>
      </c>
      <c r="B32" s="50">
        <v>7039.61</v>
      </c>
      <c r="C32" s="45">
        <v>13995.93</v>
      </c>
      <c r="D32" s="2">
        <v>23270.18</v>
      </c>
      <c r="E32" s="4">
        <f t="shared" si="7"/>
        <v>44305.72</v>
      </c>
      <c r="F32" s="53">
        <f t="shared" si="8"/>
        <v>0.004967152576118593</v>
      </c>
      <c r="G32" s="50">
        <v>5664.15</v>
      </c>
      <c r="H32" s="63">
        <v>10528.07</v>
      </c>
      <c r="I32" s="2">
        <v>24941.97</v>
      </c>
      <c r="J32" s="4">
        <f t="shared" si="9"/>
        <v>41134.19</v>
      </c>
      <c r="K32" s="5">
        <f t="shared" si="10"/>
        <v>0.004686034100978668</v>
      </c>
      <c r="L32" s="55">
        <f t="shared" si="11"/>
        <v>0.29911401895478207</v>
      </c>
      <c r="M32" s="56">
        <f t="shared" si="12"/>
        <v>-0.06702718349833636</v>
      </c>
      <c r="N32" s="57">
        <f t="shared" si="13"/>
        <v>0.07710204090563111</v>
      </c>
      <c r="O32" s="1"/>
    </row>
    <row r="33" spans="1:15" s="30" customFormat="1" ht="13.5">
      <c r="A33" s="18" t="s">
        <v>26</v>
      </c>
      <c r="B33" s="50">
        <v>461837.39</v>
      </c>
      <c r="C33" s="45">
        <v>163566.04</v>
      </c>
      <c r="D33" s="2">
        <v>45305.96</v>
      </c>
      <c r="E33" s="4">
        <f t="shared" si="7"/>
        <v>670709.39</v>
      </c>
      <c r="F33" s="53">
        <f t="shared" si="8"/>
        <v>0.0751938096111615</v>
      </c>
      <c r="G33" s="50">
        <v>466298.4</v>
      </c>
      <c r="H33" s="63">
        <v>157569.33</v>
      </c>
      <c r="I33" s="2">
        <v>65795.77</v>
      </c>
      <c r="J33" s="4">
        <f t="shared" si="9"/>
        <v>689663.5</v>
      </c>
      <c r="K33" s="5">
        <f t="shared" si="10"/>
        <v>0.07856692156087919</v>
      </c>
      <c r="L33" s="55">
        <f t="shared" si="11"/>
        <v>0.0024615794761495557</v>
      </c>
      <c r="M33" s="56">
        <f t="shared" si="12"/>
        <v>-0.3114153083093336</v>
      </c>
      <c r="N33" s="57">
        <f t="shared" si="13"/>
        <v>-0.02748312764123373</v>
      </c>
      <c r="O33" s="1"/>
    </row>
    <row r="34" spans="1:15" s="30" customFormat="1" ht="13.5">
      <c r="A34" s="18" t="s">
        <v>14</v>
      </c>
      <c r="B34" s="50">
        <v>19275.34</v>
      </c>
      <c r="C34" s="45">
        <v>15693.83</v>
      </c>
      <c r="D34" s="2">
        <v>23959.57</v>
      </c>
      <c r="E34" s="4">
        <f t="shared" si="7"/>
        <v>58928.74</v>
      </c>
      <c r="F34" s="53">
        <f t="shared" si="8"/>
        <v>0.006606551991445411</v>
      </c>
      <c r="G34" s="50">
        <v>23993.62</v>
      </c>
      <c r="H34" s="63">
        <v>15941.1</v>
      </c>
      <c r="I34" s="2">
        <v>21468.17</v>
      </c>
      <c r="J34" s="4">
        <f t="shared" si="9"/>
        <v>61402.89</v>
      </c>
      <c r="K34" s="5">
        <f t="shared" si="10"/>
        <v>0.006995057795926989</v>
      </c>
      <c r="L34" s="55">
        <f t="shared" si="11"/>
        <v>-0.12434167561460308</v>
      </c>
      <c r="M34" s="56">
        <f t="shared" si="12"/>
        <v>0.11605087904558253</v>
      </c>
      <c r="N34" s="57">
        <f t="shared" si="13"/>
        <v>-0.04029370604543214</v>
      </c>
      <c r="O34" s="1"/>
    </row>
    <row r="35" spans="1:15" s="30" customFormat="1" ht="13.5">
      <c r="A35" s="18" t="s">
        <v>27</v>
      </c>
      <c r="B35" s="50">
        <v>2513292.96</v>
      </c>
      <c r="C35" s="45">
        <v>102250.46</v>
      </c>
      <c r="D35" s="11">
        <v>2845277.88</v>
      </c>
      <c r="E35" s="4">
        <f t="shared" si="7"/>
        <v>5460821.3</v>
      </c>
      <c r="F35" s="53">
        <f t="shared" si="8"/>
        <v>0.6122173973928938</v>
      </c>
      <c r="G35" s="50">
        <v>2455905.41</v>
      </c>
      <c r="H35" s="63">
        <v>95677.01</v>
      </c>
      <c r="I35" s="11">
        <v>2637812.12</v>
      </c>
      <c r="J35" s="4">
        <f t="shared" si="9"/>
        <v>5189394.54</v>
      </c>
      <c r="K35" s="5">
        <f t="shared" si="10"/>
        <v>0.5911792544808225</v>
      </c>
      <c r="L35" s="55">
        <f t="shared" si="11"/>
        <v>0.0250671894815766</v>
      </c>
      <c r="M35" s="56">
        <f t="shared" si="12"/>
        <v>0.07865069632025179</v>
      </c>
      <c r="N35" s="57">
        <f t="shared" si="13"/>
        <v>0.05230412872018775</v>
      </c>
      <c r="O35" s="1"/>
    </row>
    <row r="36" spans="1:15" s="30" customFormat="1" ht="14.25" thickBot="1">
      <c r="A36" s="19" t="s">
        <v>9</v>
      </c>
      <c r="B36" s="50">
        <v>545.95</v>
      </c>
      <c r="C36" s="45">
        <v>0</v>
      </c>
      <c r="D36" s="33">
        <v>6007.01</v>
      </c>
      <c r="E36" s="4">
        <f t="shared" si="7"/>
        <v>6552.96</v>
      </c>
      <c r="F36" s="53">
        <f t="shared" si="8"/>
        <v>0.0007346580113177733</v>
      </c>
      <c r="G36" s="51">
        <v>3429.55</v>
      </c>
      <c r="H36" s="63">
        <v>0</v>
      </c>
      <c r="I36" s="33">
        <v>5751.36</v>
      </c>
      <c r="J36" s="4">
        <f t="shared" si="9"/>
        <v>9180.91</v>
      </c>
      <c r="K36" s="5">
        <f t="shared" si="10"/>
        <v>0.0010458953327637194</v>
      </c>
      <c r="L36" s="55">
        <f t="shared" si="11"/>
        <v>-0.8408100188071321</v>
      </c>
      <c r="M36" s="56">
        <f t="shared" si="12"/>
        <v>0.04445035608969028</v>
      </c>
      <c r="N36" s="57">
        <f t="shared" si="13"/>
        <v>-0.28624068855919504</v>
      </c>
      <c r="O36" s="1"/>
    </row>
    <row r="37" spans="1:15" s="30" customFormat="1" ht="15" thickBot="1" thickTop="1">
      <c r="A37" s="12" t="s">
        <v>8</v>
      </c>
      <c r="B37" s="13">
        <f>SUM(B23:B36)</f>
        <v>4025108.13</v>
      </c>
      <c r="C37" s="13">
        <f>SUM(C23:C36)</f>
        <v>508997.8300000001</v>
      </c>
      <c r="D37" s="13">
        <f>SUM(D23:D36)</f>
        <v>4385636.149999999</v>
      </c>
      <c r="E37" s="14">
        <f>SUM(E23:E36)</f>
        <v>8919742.110000001</v>
      </c>
      <c r="F37" s="54">
        <f>IF(E$37=0,"0.00%",E37/E$37)</f>
        <v>1</v>
      </c>
      <c r="G37" s="13">
        <f>SUM(G23:G36)</f>
        <v>4012926.46</v>
      </c>
      <c r="H37" s="13">
        <f>SUM(H23:H36)</f>
        <v>489705.6699999999</v>
      </c>
      <c r="I37" s="14">
        <f>SUM(I23:I36)</f>
        <v>4275406.850000001</v>
      </c>
      <c r="J37" s="14">
        <f>SUM(J23:J36)</f>
        <v>8778038.98</v>
      </c>
      <c r="K37" s="15">
        <f>IF(J$37=0,"0.00%",J37/J$37)</f>
        <v>1</v>
      </c>
      <c r="L37" s="58">
        <f>IF(H37=0,"0.00%",(B37+C37)/(G37+H37)-1)</f>
        <v>0.006990095813135033</v>
      </c>
      <c r="M37" s="59">
        <f>IF(I37=0,"0.00%",D37/I37-1)</f>
        <v>0.025782177899630554</v>
      </c>
      <c r="N37" s="54">
        <f>IF(J37=0,"0.00%",E37/J37-1)</f>
        <v>0.01614291418879077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 xml:space="preserve">&amp;C&amp;"Arial,Bold"&amp;14Prairie Land Border Sales Jan - Oct 12-13 </oddHeader>
    <oddFooter>&amp;LStatistics and Reference Materials/Prairie Land Border (Oct 12-13)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2012-11-22T21:20:54Z</cp:lastPrinted>
  <dcterms:created xsi:type="dcterms:W3CDTF">2006-01-31T19:56:50Z</dcterms:created>
  <dcterms:modified xsi:type="dcterms:W3CDTF">2013-11-28T19:25:54Z</dcterms:modified>
  <cp:category/>
  <cp:version/>
  <cp:contentType/>
  <cp:contentStatus/>
</cp:coreProperties>
</file>