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<sst xmlns="http://schemas.openxmlformats.org/spreadsheetml/2006/main" count="90" uniqueCount="33">
  <si>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</si>
  <si>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</si>
  <si>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</si>
  <si>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</si>
  <si>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</si>
  <si>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</si>
  <si>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</si>
  <si>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</si>
  <si>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</si>
  <si>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</si>
  <si>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</si>
  <si>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</si>
  <si>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</si>
  <si>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</si>
  <si>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</si>
  <si>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</si>
  <si>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</si>
  <si>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</si>
  <si>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</si>
  <si>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</si>
  <si>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</si>
  <si>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</si>
  <si>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</si>
  <si>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</si>
  <si>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</si>
  <si>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</si>
  <si>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</si>
  <si>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</si>
  <si>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</si>
  <si>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Nov 14</t>
  </si>
  <si>
    <t>Jan - Nov 14</t>
  </si>
  <si>
    <t>Nov 15</t>
  </si>
  <si>
    <t>Jan - Nov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</si>
</sst>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F1">
      <selection activeCell="E36" sqref="E36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31" t="s">
        <v>31</v>
      </c>
      <c r="D1" s="31"/>
      <c r="E1" s="26"/>
      <c r="F1" s="27"/>
      <c r="G1" s="28"/>
      <c r="H1" s="31" t="s">
        <v>29</v>
      </c>
      <c r="I1" s="31"/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58">
        <v>2155.22</v>
      </c>
      <c r="C4" s="59">
        <v>1198.72</v>
      </c>
      <c r="D4" s="59">
        <v>1662.9</v>
      </c>
      <c r="E4" s="4">
        <f aca="true" t="shared" si="0" ref="E4:E17">SUM(B4:D4)</f>
        <v>5016.84</v>
      </c>
      <c r="F4" s="51">
        <f>IF(E$18=0,"0.00%",E4/E$18)</f>
        <v>0.005992514409637819</v>
      </c>
      <c r="G4" s="58">
        <v>2197.24</v>
      </c>
      <c r="H4" s="59">
        <v>1723.25</v>
      </c>
      <c r="I4" s="59">
        <v>2649.66</v>
      </c>
      <c r="J4" s="4">
        <f aca="true" t="shared" si="1" ref="J4:J17">SUM(G4:I4)</f>
        <v>6570.15</v>
      </c>
      <c r="K4" s="5">
        <f>IF(J$18=0,"0.00%",J4/J$18)</f>
        <v>0.006503702516866501</v>
      </c>
      <c r="L4" s="53">
        <f aca="true" t="shared" si="2" ref="L4:L17">IF((G4+H4)=0,"0.00%",(B4+C4)/(G4+H4)-1)</f>
        <v>-0.14450999747480553</v>
      </c>
      <c r="M4" s="54">
        <f>IF(I4=0,"0.00%",D4/I4-1)</f>
        <v>-0.3724100450623853</v>
      </c>
      <c r="N4" s="55">
        <f>IF(J4=0,"0.00%",E4/J4-1)</f>
        <v>-0.23641925983425027</v>
      </c>
      <c r="O4" s="1"/>
    </row>
    <row r="5" spans="1:15" s="30" customFormat="1" ht="15">
      <c r="A5" s="18" t="s">
        <v>21</v>
      </c>
      <c r="B5" s="49">
        <v>94790.19</v>
      </c>
      <c r="C5" s="2">
        <v>0</v>
      </c>
      <c r="D5" s="2">
        <v>93785.84</v>
      </c>
      <c r="E5" s="4">
        <f t="shared" si="0"/>
        <v>188576.03</v>
      </c>
      <c r="F5" s="51">
        <f aca="true" t="shared" si="3" ref="F5:F17">IF(E$18=0,"0.00%",E5/E$18)</f>
        <v>0.2252502724996798</v>
      </c>
      <c r="G5" s="49">
        <v>100007.55</v>
      </c>
      <c r="H5" s="2">
        <v>0</v>
      </c>
      <c r="I5" s="2">
        <v>104072.87</v>
      </c>
      <c r="J5" s="4">
        <f t="shared" si="1"/>
        <v>204080.41999999998</v>
      </c>
      <c r="K5" s="5">
        <f aca="true" t="shared" si="4" ref="K5:K17">IF(J$18=0,"0.00%",J5/J$18)</f>
        <v>0.20201644425122298</v>
      </c>
      <c r="L5" s="53">
        <f t="shared" si="2"/>
        <v>-0.052169661190580086</v>
      </c>
      <c r="M5" s="54">
        <f aca="true" t="shared" si="5" ref="M5:M18">IF(I5=0,"0.00%",D5/I5-1)</f>
        <v>-0.09884449232542547</v>
      </c>
      <c r="N5" s="55">
        <f aca="true" t="shared" si="6" ref="N5:N17">IF(J5=0,"0.00%",E5/J5-1)</f>
        <v>-0.07597196242540072</v>
      </c>
      <c r="O5" s="1"/>
    </row>
    <row r="6" spans="1:15" s="30" customFormat="1" ht="15">
      <c r="A6" s="18" t="s">
        <v>22</v>
      </c>
      <c r="B6" s="49">
        <v>0</v>
      </c>
      <c r="C6" s="2">
        <v>0</v>
      </c>
      <c r="D6" s="2">
        <v>14076.95</v>
      </c>
      <c r="E6" s="4">
        <f t="shared" si="0"/>
        <v>14076.95</v>
      </c>
      <c r="F6" s="51">
        <f t="shared" si="3"/>
        <v>0.01681463345826279</v>
      </c>
      <c r="G6" s="49">
        <v>0</v>
      </c>
      <c r="H6" s="2">
        <v>0</v>
      </c>
      <c r="I6" s="2">
        <v>13579.22</v>
      </c>
      <c r="J6" s="4">
        <f t="shared" si="1"/>
        <v>13579.22</v>
      </c>
      <c r="K6" s="5">
        <f t="shared" si="4"/>
        <v>0.013441885998201552</v>
      </c>
      <c r="L6" s="53" t="str">
        <f t="shared" si="2"/>
        <v>0.00%</v>
      </c>
      <c r="M6" s="54">
        <f t="shared" si="5"/>
        <v>0.036653798966362006</v>
      </c>
      <c r="N6" s="55">
        <f t="shared" si="6"/>
        <v>0.036653798966362006</v>
      </c>
      <c r="O6" s="1"/>
    </row>
    <row r="7" spans="1:15" s="30" customFormat="1" ht="15">
      <c r="A7" s="18" t="s">
        <v>15</v>
      </c>
      <c r="B7" s="49">
        <v>1333.64</v>
      </c>
      <c r="C7" s="2">
        <v>5526.4</v>
      </c>
      <c r="D7" s="2">
        <v>3762.86</v>
      </c>
      <c r="E7" s="4">
        <f t="shared" si="0"/>
        <v>10622.9</v>
      </c>
      <c r="F7" s="51">
        <f t="shared" si="3"/>
        <v>0.012688840250464751</v>
      </c>
      <c r="G7" s="49">
        <v>2262.23</v>
      </c>
      <c r="H7" s="2">
        <v>3511.04</v>
      </c>
      <c r="I7" s="2">
        <v>6343.42</v>
      </c>
      <c r="J7" s="4">
        <f t="shared" si="1"/>
        <v>12116.69</v>
      </c>
      <c r="K7" s="5">
        <f t="shared" si="4"/>
        <v>0.011994147355705908</v>
      </c>
      <c r="L7" s="53">
        <f t="shared" si="2"/>
        <v>0.188241672397099</v>
      </c>
      <c r="M7" s="54">
        <f t="shared" si="5"/>
        <v>-0.4068089453323286</v>
      </c>
      <c r="N7" s="55">
        <f t="shared" si="6"/>
        <v>-0.12328366905483268</v>
      </c>
      <c r="O7" s="1"/>
    </row>
    <row r="8" spans="1:15" s="30" customFormat="1" ht="15">
      <c r="A8" s="18" t="s">
        <v>16</v>
      </c>
      <c r="B8" s="49">
        <v>29.54</v>
      </c>
      <c r="C8" s="2">
        <v>0</v>
      </c>
      <c r="D8" s="2">
        <v>1037.75</v>
      </c>
      <c r="E8" s="4">
        <f t="shared" si="0"/>
        <v>1067.29</v>
      </c>
      <c r="F8" s="51">
        <f t="shared" si="3"/>
        <v>0.0012748564244150396</v>
      </c>
      <c r="G8" s="49">
        <v>32.86</v>
      </c>
      <c r="H8" s="2">
        <v>106.97</v>
      </c>
      <c r="I8" s="2">
        <v>1058.2</v>
      </c>
      <c r="J8" s="4">
        <f t="shared" si="1"/>
        <v>1198.03</v>
      </c>
      <c r="K8" s="5">
        <f t="shared" si="4"/>
        <v>0.001185913674159886</v>
      </c>
      <c r="L8" s="53">
        <f t="shared" si="2"/>
        <v>-0.7887434742186941</v>
      </c>
      <c r="M8" s="54">
        <f t="shared" si="5"/>
        <v>-0.019325269325269345</v>
      </c>
      <c r="N8" s="55">
        <f t="shared" si="6"/>
        <v>-0.10912915369398091</v>
      </c>
      <c r="O8" s="1"/>
    </row>
    <row r="9" spans="1:15" s="30" customFormat="1" ht="15">
      <c r="A9" s="18" t="s">
        <v>23</v>
      </c>
      <c r="B9" s="49">
        <v>0</v>
      </c>
      <c r="C9" s="2">
        <v>0</v>
      </c>
      <c r="D9" s="2">
        <v>40.3</v>
      </c>
      <c r="E9" s="4">
        <f t="shared" si="0"/>
        <v>40.3</v>
      </c>
      <c r="F9" s="51">
        <f t="shared" si="3"/>
        <v>4.8137538910629816E-05</v>
      </c>
      <c r="G9" s="49">
        <v>35.98</v>
      </c>
      <c r="H9" s="2">
        <v>0</v>
      </c>
      <c r="I9" s="2">
        <v>118.45</v>
      </c>
      <c r="J9" s="4">
        <f t="shared" si="1"/>
        <v>154.43</v>
      </c>
      <c r="K9" s="5">
        <f t="shared" si="4"/>
        <v>0.00015286816582265152</v>
      </c>
      <c r="L9" s="53">
        <f t="shared" si="2"/>
        <v>-1</v>
      </c>
      <c r="M9" s="54">
        <f t="shared" si="5"/>
        <v>-0.659772055719713</v>
      </c>
      <c r="N9" s="55">
        <f t="shared" si="6"/>
        <v>-0.7390403419024801</v>
      </c>
      <c r="O9" s="1"/>
    </row>
    <row r="10" spans="1:15" s="30" customFormat="1" ht="15">
      <c r="A10" s="18" t="s">
        <v>13</v>
      </c>
      <c r="B10" s="49">
        <v>3206.6</v>
      </c>
      <c r="C10" s="2">
        <v>3805.75</v>
      </c>
      <c r="D10" s="2">
        <v>6227.25</v>
      </c>
      <c r="E10" s="4">
        <f t="shared" si="0"/>
        <v>13239.6</v>
      </c>
      <c r="F10" s="51">
        <f t="shared" si="3"/>
        <v>0.015814435736009293</v>
      </c>
      <c r="G10" s="49">
        <v>3304.15</v>
      </c>
      <c r="H10" s="2">
        <v>5511.58</v>
      </c>
      <c r="I10" s="2">
        <v>10010.56</v>
      </c>
      <c r="J10" s="4">
        <f t="shared" si="1"/>
        <v>18826.29</v>
      </c>
      <c r="K10" s="5">
        <f t="shared" si="4"/>
        <v>0.01863588953924319</v>
      </c>
      <c r="L10" s="53">
        <f t="shared" si="2"/>
        <v>-0.20456388750562904</v>
      </c>
      <c r="M10" s="54">
        <f t="shared" si="5"/>
        <v>-0.3779319039094715</v>
      </c>
      <c r="N10" s="55">
        <f t="shared" si="6"/>
        <v>-0.29674938609784507</v>
      </c>
      <c r="O10" s="1"/>
    </row>
    <row r="11" spans="1:15" s="30" customFormat="1" ht="15">
      <c r="A11" s="18" t="s">
        <v>28</v>
      </c>
      <c r="B11" s="49">
        <v>614.73</v>
      </c>
      <c r="C11" s="2">
        <v>273.96</v>
      </c>
      <c r="D11" s="2">
        <v>910.75</v>
      </c>
      <c r="E11" s="4">
        <f t="shared" si="0"/>
        <v>1799.44</v>
      </c>
      <c r="F11" s="51">
        <f t="shared" si="3"/>
        <v>0.0021493948639539386</v>
      </c>
      <c r="G11" s="49">
        <v>665.51</v>
      </c>
      <c r="H11" s="2">
        <v>1340.9</v>
      </c>
      <c r="I11" s="2">
        <v>904.2</v>
      </c>
      <c r="J11" s="4">
        <f t="shared" si="1"/>
        <v>2910.61</v>
      </c>
      <c r="K11" s="5">
        <f t="shared" si="4"/>
        <v>0.0028811734256625507</v>
      </c>
      <c r="L11" s="53">
        <f t="shared" si="2"/>
        <v>-0.5570745759839714</v>
      </c>
      <c r="M11" s="54">
        <f t="shared" si="5"/>
        <v>0.007243972572439583</v>
      </c>
      <c r="N11" s="55">
        <f t="shared" si="6"/>
        <v>-0.3817653344144355</v>
      </c>
      <c r="O11" s="1"/>
    </row>
    <row r="12" spans="1:15" s="30" customFormat="1" ht="15">
      <c r="A12" s="18" t="s">
        <v>24</v>
      </c>
      <c r="B12" s="49">
        <v>2621.23</v>
      </c>
      <c r="C12" s="2">
        <v>2571.56</v>
      </c>
      <c r="D12" s="2">
        <v>3418.27</v>
      </c>
      <c r="E12" s="4">
        <f t="shared" si="0"/>
        <v>8611.06</v>
      </c>
      <c r="F12" s="51">
        <f t="shared" si="3"/>
        <v>0.010285737861334193</v>
      </c>
      <c r="G12" s="49">
        <v>1029.29</v>
      </c>
      <c r="H12" s="2">
        <v>3148.6</v>
      </c>
      <c r="I12" s="2">
        <v>4940.55</v>
      </c>
      <c r="J12" s="4">
        <f t="shared" si="1"/>
        <v>9118.439999999999</v>
      </c>
      <c r="K12" s="5">
        <f t="shared" si="4"/>
        <v>0.009026220280799704</v>
      </c>
      <c r="L12" s="53">
        <f t="shared" si="2"/>
        <v>0.24292166619992406</v>
      </c>
      <c r="M12" s="54">
        <f t="shared" si="5"/>
        <v>-0.30811954134661124</v>
      </c>
      <c r="N12" s="55">
        <f t="shared" si="6"/>
        <v>-0.05564328986098488</v>
      </c>
      <c r="O12" s="1"/>
    </row>
    <row r="13" spans="1:15" s="30" customFormat="1" ht="15">
      <c r="A13" s="18" t="s">
        <v>25</v>
      </c>
      <c r="B13" s="49">
        <v>324.65</v>
      </c>
      <c r="C13" s="2">
        <v>255.69</v>
      </c>
      <c r="D13" s="2">
        <v>615.6</v>
      </c>
      <c r="E13" s="4">
        <f t="shared" si="0"/>
        <v>1195.94</v>
      </c>
      <c r="F13" s="51">
        <f t="shared" si="3"/>
        <v>0.001428526260168204</v>
      </c>
      <c r="G13" s="49">
        <v>332.31</v>
      </c>
      <c r="H13" s="2">
        <v>1337.09</v>
      </c>
      <c r="I13" s="2">
        <v>1012.69</v>
      </c>
      <c r="J13" s="4">
        <f t="shared" si="1"/>
        <v>2682.09</v>
      </c>
      <c r="K13" s="5">
        <f t="shared" si="4"/>
        <v>0.0026549645721121247</v>
      </c>
      <c r="L13" s="53">
        <f t="shared" si="2"/>
        <v>-0.6523661195639152</v>
      </c>
      <c r="M13" s="54">
        <f t="shared" si="5"/>
        <v>-0.39211407242097784</v>
      </c>
      <c r="N13" s="55">
        <f t="shared" si="6"/>
        <v>-0.5541014656480581</v>
      </c>
      <c r="O13" s="1"/>
    </row>
    <row r="14" spans="1:15" s="30" customFormat="1" ht="15">
      <c r="A14" s="18" t="s">
        <v>26</v>
      </c>
      <c r="B14" s="49">
        <v>30501.62</v>
      </c>
      <c r="C14" s="2">
        <v>19318.1</v>
      </c>
      <c r="D14" s="2">
        <v>4397.98</v>
      </c>
      <c r="E14" s="4">
        <f t="shared" si="0"/>
        <v>54217.7</v>
      </c>
      <c r="F14" s="51">
        <f t="shared" si="3"/>
        <v>0.06476195144900382</v>
      </c>
      <c r="G14" s="49">
        <v>41181.82</v>
      </c>
      <c r="H14" s="2">
        <v>27914.12</v>
      </c>
      <c r="I14" s="2">
        <v>4851.02</v>
      </c>
      <c r="J14" s="4">
        <f t="shared" si="1"/>
        <v>73946.96</v>
      </c>
      <c r="K14" s="5">
        <f t="shared" si="4"/>
        <v>0.07319909436871708</v>
      </c>
      <c r="L14" s="53">
        <f t="shared" si="2"/>
        <v>-0.27897760707792674</v>
      </c>
      <c r="M14" s="54">
        <f t="shared" si="5"/>
        <v>-0.09339066835428445</v>
      </c>
      <c r="N14" s="55">
        <f t="shared" si="6"/>
        <v>-0.26680285437021356</v>
      </c>
      <c r="O14" s="1"/>
    </row>
    <row r="15" spans="1:15" s="30" customFormat="1" ht="15">
      <c r="A15" s="18" t="s">
        <v>14</v>
      </c>
      <c r="B15" s="49">
        <v>1209.88</v>
      </c>
      <c r="C15" s="2">
        <v>307</v>
      </c>
      <c r="D15" s="2">
        <v>1409.13</v>
      </c>
      <c r="E15" s="4">
        <f t="shared" si="0"/>
        <v>2926.01</v>
      </c>
      <c r="F15" s="51">
        <f t="shared" si="3"/>
        <v>0.003495060055282679</v>
      </c>
      <c r="G15" s="49">
        <v>1323.23</v>
      </c>
      <c r="H15" s="2">
        <v>859.9</v>
      </c>
      <c r="I15" s="2">
        <v>1555.14</v>
      </c>
      <c r="J15" s="4">
        <f t="shared" si="1"/>
        <v>3738.2700000000004</v>
      </c>
      <c r="K15" s="5">
        <f t="shared" si="4"/>
        <v>0.0037004628521002626</v>
      </c>
      <c r="L15" s="53">
        <f t="shared" si="2"/>
        <v>-0.30518109320104614</v>
      </c>
      <c r="M15" s="54">
        <f t="shared" si="5"/>
        <v>-0.09388865311161698</v>
      </c>
      <c r="N15" s="55">
        <f t="shared" si="6"/>
        <v>-0.21728232578171192</v>
      </c>
      <c r="O15" s="1"/>
    </row>
    <row r="16" spans="1:15" s="30" customFormat="1" ht="15">
      <c r="A16" s="18" t="s">
        <v>27</v>
      </c>
      <c r="B16" s="49">
        <v>214836.61</v>
      </c>
      <c r="C16" s="2">
        <v>9274.2</v>
      </c>
      <c r="D16" s="2">
        <v>311683.6</v>
      </c>
      <c r="E16" s="4">
        <f t="shared" si="0"/>
        <v>535794.4099999999</v>
      </c>
      <c r="F16" s="51">
        <f t="shared" si="3"/>
        <v>0.6399956391928769</v>
      </c>
      <c r="G16" s="49">
        <v>284268.32</v>
      </c>
      <c r="H16" s="2">
        <v>11935.15</v>
      </c>
      <c r="I16" s="2">
        <v>365091.8</v>
      </c>
      <c r="J16" s="4">
        <f t="shared" si="1"/>
        <v>661295.27</v>
      </c>
      <c r="K16" s="5">
        <f t="shared" si="4"/>
        <v>0.6546072329993855</v>
      </c>
      <c r="L16" s="53">
        <f t="shared" si="2"/>
        <v>-0.2433889785288471</v>
      </c>
      <c r="M16" s="54">
        <f t="shared" si="5"/>
        <v>-0.14628704342305143</v>
      </c>
      <c r="N16" s="55">
        <f t="shared" si="6"/>
        <v>-0.18978036845779966</v>
      </c>
      <c r="O16" s="1"/>
    </row>
    <row r="17" spans="1:15" s="30" customFormat="1" ht="15.75" thickBot="1">
      <c r="A17" s="19" t="s">
        <v>9</v>
      </c>
      <c r="B17" s="50">
        <v>0</v>
      </c>
      <c r="C17" s="33">
        <v>0</v>
      </c>
      <c r="D17" s="2">
        <v>0</v>
      </c>
      <c r="E17" s="4">
        <f t="shared" si="0"/>
        <v>0</v>
      </c>
      <c r="F17" s="51">
        <f t="shared" si="3"/>
        <v>0</v>
      </c>
      <c r="G17" s="50">
        <v>0</v>
      </c>
      <c r="H17" s="33">
        <v>0</v>
      </c>
      <c r="I17" s="2">
        <v>0</v>
      </c>
      <c r="J17" s="4">
        <f t="shared" si="1"/>
        <v>0</v>
      </c>
      <c r="K17" s="5">
        <f t="shared" si="4"/>
        <v>0</v>
      </c>
      <c r="L17" s="53" t="str">
        <f t="shared" si="2"/>
        <v>0.00%</v>
      </c>
      <c r="M17" s="54" t="str">
        <f t="shared" si="5"/>
        <v>0.00%</v>
      </c>
      <c r="N17" s="55" t="str">
        <f t="shared" si="6"/>
        <v>0.00%</v>
      </c>
      <c r="O17" s="1"/>
    </row>
    <row r="18" spans="1:251" s="30" customFormat="1" ht="16.5" thickBot="1" thickTop="1">
      <c r="A18" s="12" t="s">
        <v>8</v>
      </c>
      <c r="B18" s="13">
        <f>SUM(B4:B17)</f>
        <v>351623.91</v>
      </c>
      <c r="C18" s="13">
        <f>SUM(C4:C17)</f>
        <v>42531.37999999999</v>
      </c>
      <c r="D18" s="13">
        <f>SUM(D4:D17)</f>
        <v>443029.17999999993</v>
      </c>
      <c r="E18" s="14">
        <f>SUM(E4:E17)</f>
        <v>837184.47</v>
      </c>
      <c r="F18" s="52">
        <f>IF(E$18=0,"0.00%",E18/E$18)</f>
        <v>1</v>
      </c>
      <c r="G18" s="13">
        <f>SUM(G4:G17)</f>
        <v>436640.49</v>
      </c>
      <c r="H18" s="13">
        <f>SUM(H4:H17)</f>
        <v>57388.600000000006</v>
      </c>
      <c r="I18" s="14">
        <f>SUM(I4:I17)</f>
        <v>516187.78</v>
      </c>
      <c r="J18" s="14">
        <f>SUM(J4:J17)</f>
        <v>1010216.8700000001</v>
      </c>
      <c r="K18" s="15">
        <f>IF(J$18=0,"0.00%",J18/J$18)</f>
        <v>1</v>
      </c>
      <c r="L18" s="56">
        <f>IF(H18=0,"0.00%",(B18+C18)/(G18+H18)-1)</f>
        <v>-0.2021617795826557</v>
      </c>
      <c r="M18" s="57">
        <f t="shared" si="5"/>
        <v>-0.14172865541295865</v>
      </c>
      <c r="N18" s="52">
        <f>IF(J18=0,"0.00%",E18/J18-1)</f>
        <v>-0.1712824296826484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36" t="s">
        <v>32</v>
      </c>
      <c r="D20" s="36"/>
      <c r="E20" s="26"/>
      <c r="F20" s="27"/>
      <c r="G20" s="28"/>
      <c r="H20" s="37" t="s">
        <v>30</v>
      </c>
      <c r="I20" s="37"/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8">
        <v>19205.94</v>
      </c>
      <c r="C23" s="44">
        <v>12269.83</v>
      </c>
      <c r="D23" s="4">
        <v>25840.68</v>
      </c>
      <c r="E23" s="4">
        <f aca="true" t="shared" si="7" ref="E23:E36">SUM(B23:D23)</f>
        <v>57316.45</v>
      </c>
      <c r="F23" s="51">
        <f>IF(E$37=0,"0.00%",E23/E$37)</f>
        <v>0.006554318746295143</v>
      </c>
      <c r="G23" s="48">
        <v>25812.37</v>
      </c>
      <c r="H23" s="44">
        <v>15800.25</v>
      </c>
      <c r="I23" s="4">
        <v>31100.69</v>
      </c>
      <c r="J23" s="4">
        <f>SUM(G23:I23)</f>
        <v>72713.31</v>
      </c>
      <c r="K23" s="5">
        <f>IF(J$37=0,"0.00%",J23/J$37)</f>
        <v>0.0074123505466459575</v>
      </c>
      <c r="L23" s="53">
        <f>IF((G23+H23)=0,"0.00",(B23+C23)/(G23+H23)-1)</f>
        <v>-0.24360037892350928</v>
      </c>
      <c r="M23" s="54">
        <f>IF(I23=0,"0.00%",D23/I23-1)</f>
        <v>-0.1691284019743613</v>
      </c>
      <c r="N23" s="55">
        <f>IF(J23=0,"0.00%",E23/J23-1)</f>
        <v>-0.21174747786890735</v>
      </c>
      <c r="O23" s="1"/>
    </row>
    <row r="24" spans="1:15" s="30" customFormat="1" ht="15">
      <c r="A24" s="18" t="s">
        <v>21</v>
      </c>
      <c r="B24" s="49">
        <v>940857.89</v>
      </c>
      <c r="C24" s="45">
        <v>0</v>
      </c>
      <c r="D24" s="2">
        <v>965414.22</v>
      </c>
      <c r="E24" s="4">
        <f t="shared" si="7"/>
        <v>1906272.1099999999</v>
      </c>
      <c r="F24" s="51">
        <f aca="true" t="shared" si="8" ref="F24:F36">IF(E$37=0,"0.00%",E24/E$37)</f>
        <v>0.21798829177509418</v>
      </c>
      <c r="G24" s="49">
        <v>964469.47</v>
      </c>
      <c r="H24" s="45">
        <v>0</v>
      </c>
      <c r="I24" s="2">
        <v>994152.76</v>
      </c>
      <c r="J24" s="4">
        <f aca="true" t="shared" si="9" ref="J24:J36">SUM(G24:I24)</f>
        <v>1958622.23</v>
      </c>
      <c r="K24" s="5">
        <f aca="true" t="shared" si="10" ref="K24:K36">IF(J$37=0,"0.00%",J24/J$37)</f>
        <v>0.19966075753137114</v>
      </c>
      <c r="L24" s="53">
        <f aca="true" t="shared" si="11" ref="L24:L36">IF((G24+H24)=0,"0.00",(B24+C24)/(G24+H24)-1)</f>
        <v>-0.024481417747728162</v>
      </c>
      <c r="M24" s="54">
        <f aca="true" t="shared" si="12" ref="M24:M36">IF(I24=0,"0.00%",D24/I24-1)</f>
        <v>-0.028907569496663732</v>
      </c>
      <c r="N24" s="55">
        <f aca="true" t="shared" si="13" ref="N24:N36">IF(J24=0,"0.00%",E24/J24-1)</f>
        <v>-0.02672803320525985</v>
      </c>
      <c r="O24" s="1"/>
    </row>
    <row r="25" spans="1:15" s="30" customFormat="1" ht="15">
      <c r="A25" s="18" t="s">
        <v>22</v>
      </c>
      <c r="B25" s="49">
        <v>0</v>
      </c>
      <c r="C25" s="45">
        <v>0</v>
      </c>
      <c r="D25" s="2">
        <v>201562.99</v>
      </c>
      <c r="E25" s="4">
        <f t="shared" si="7"/>
        <v>201562.99</v>
      </c>
      <c r="F25" s="51">
        <f t="shared" si="8"/>
        <v>0.023049370362545143</v>
      </c>
      <c r="G25" s="49">
        <v>0</v>
      </c>
      <c r="H25" s="45">
        <v>0</v>
      </c>
      <c r="I25" s="2">
        <v>177192.31</v>
      </c>
      <c r="J25" s="4">
        <f t="shared" si="9"/>
        <v>177192.31</v>
      </c>
      <c r="K25" s="5">
        <f t="shared" si="10"/>
        <v>0.018062876189929463</v>
      </c>
      <c r="L25" s="53" t="str">
        <f t="shared" si="11"/>
        <v>0.00</v>
      </c>
      <c r="M25" s="54">
        <f t="shared" si="12"/>
        <v>0.13753802295370487</v>
      </c>
      <c r="N25" s="55">
        <f t="shared" si="13"/>
        <v>0.13753802295370487</v>
      </c>
      <c r="O25" s="1"/>
    </row>
    <row r="26" spans="1:15" s="30" customFormat="1" ht="15">
      <c r="A26" s="18" t="s">
        <v>15</v>
      </c>
      <c r="B26" s="49">
        <v>20179.08</v>
      </c>
      <c r="C26" s="45">
        <v>32180.79</v>
      </c>
      <c r="D26" s="2">
        <v>55992.91</v>
      </c>
      <c r="E26" s="4">
        <f t="shared" si="7"/>
        <v>108352.78</v>
      </c>
      <c r="F26" s="51">
        <f t="shared" si="8"/>
        <v>0.01239048575351742</v>
      </c>
      <c r="G26" s="49">
        <v>27501.61</v>
      </c>
      <c r="H26" s="45">
        <v>47416.97</v>
      </c>
      <c r="I26" s="2">
        <v>69758.37</v>
      </c>
      <c r="J26" s="4">
        <f t="shared" si="9"/>
        <v>144676.95</v>
      </c>
      <c r="K26" s="5">
        <f t="shared" si="10"/>
        <v>0.014748280189962057</v>
      </c>
      <c r="L26" s="53">
        <f t="shared" si="11"/>
        <v>-0.3011096846736817</v>
      </c>
      <c r="M26" s="54">
        <f t="shared" si="12"/>
        <v>-0.19733058556270733</v>
      </c>
      <c r="N26" s="55">
        <f t="shared" si="13"/>
        <v>-0.2510708858598416</v>
      </c>
      <c r="O26" s="1"/>
    </row>
    <row r="27" spans="1:15" s="30" customFormat="1" ht="15">
      <c r="A27" s="18" t="s">
        <v>16</v>
      </c>
      <c r="B27" s="49">
        <v>675.72</v>
      </c>
      <c r="C27" s="45">
        <v>181.45</v>
      </c>
      <c r="D27" s="2">
        <v>9095.86</v>
      </c>
      <c r="E27" s="4">
        <f t="shared" si="7"/>
        <v>9953.03</v>
      </c>
      <c r="F27" s="51">
        <f t="shared" si="8"/>
        <v>0.0011381607044999814</v>
      </c>
      <c r="G27" s="49">
        <v>670.28</v>
      </c>
      <c r="H27" s="45">
        <v>877.35</v>
      </c>
      <c r="I27" s="2">
        <v>8181.93</v>
      </c>
      <c r="J27" s="4">
        <f t="shared" si="9"/>
        <v>9729.560000000001</v>
      </c>
      <c r="K27" s="5">
        <f t="shared" si="10"/>
        <v>0.0009918254221218186</v>
      </c>
      <c r="L27" s="53">
        <f t="shared" si="11"/>
        <v>-0.44614022731531433</v>
      </c>
      <c r="M27" s="54">
        <f t="shared" si="12"/>
        <v>0.11170102897482637</v>
      </c>
      <c r="N27" s="55">
        <f t="shared" si="13"/>
        <v>0.022968150666628162</v>
      </c>
      <c r="O27" s="1"/>
    </row>
    <row r="28" spans="1:15" s="30" customFormat="1" ht="15">
      <c r="A28" s="18" t="s">
        <v>23</v>
      </c>
      <c r="B28" s="49">
        <v>164.26</v>
      </c>
      <c r="C28" s="45">
        <v>0</v>
      </c>
      <c r="D28" s="2">
        <v>881.35</v>
      </c>
      <c r="E28" s="4">
        <f t="shared" si="7"/>
        <v>1045.6100000000001</v>
      </c>
      <c r="F28" s="51">
        <f t="shared" si="8"/>
        <v>0.00011956883624707506</v>
      </c>
      <c r="G28" s="49">
        <v>129.46</v>
      </c>
      <c r="H28" s="45">
        <v>0</v>
      </c>
      <c r="I28" s="2">
        <v>1224.26</v>
      </c>
      <c r="J28" s="4">
        <f t="shared" si="9"/>
        <v>1353.72</v>
      </c>
      <c r="K28" s="5">
        <f t="shared" si="10"/>
        <v>0.0001379973925269743</v>
      </c>
      <c r="L28" s="53">
        <f t="shared" si="11"/>
        <v>0.2688088985014674</v>
      </c>
      <c r="M28" s="54">
        <f t="shared" si="12"/>
        <v>-0.2800957312989071</v>
      </c>
      <c r="N28" s="55">
        <f t="shared" si="13"/>
        <v>-0.22760245841089732</v>
      </c>
      <c r="O28" s="1"/>
    </row>
    <row r="29" spans="1:15" s="30" customFormat="1" ht="15">
      <c r="A29" s="18" t="s">
        <v>13</v>
      </c>
      <c r="B29" s="49">
        <v>23845.38</v>
      </c>
      <c r="C29" s="45">
        <v>48504.21</v>
      </c>
      <c r="D29" s="2">
        <v>123572.44</v>
      </c>
      <c r="E29" s="4">
        <f t="shared" si="7"/>
        <v>195922.03</v>
      </c>
      <c r="F29" s="51">
        <f t="shared" si="8"/>
        <v>0.022404308606712376</v>
      </c>
      <c r="G29" s="49">
        <v>34059.91</v>
      </c>
      <c r="H29" s="45">
        <v>71467.51</v>
      </c>
      <c r="I29" s="2">
        <v>134101.02</v>
      </c>
      <c r="J29" s="4">
        <f t="shared" si="9"/>
        <v>239628.44</v>
      </c>
      <c r="K29" s="5">
        <f t="shared" si="10"/>
        <v>0.024427577265096558</v>
      </c>
      <c r="L29" s="53">
        <f t="shared" si="11"/>
        <v>-0.3144000867262746</v>
      </c>
      <c r="M29" s="54">
        <f t="shared" si="12"/>
        <v>-0.07851230363497597</v>
      </c>
      <c r="N29" s="55">
        <f t="shared" si="13"/>
        <v>-0.1823924155246347</v>
      </c>
      <c r="O29" s="1"/>
    </row>
    <row r="30" spans="1:15" s="30" customFormat="1" ht="15">
      <c r="A30" s="18" t="s">
        <v>28</v>
      </c>
      <c r="B30" s="49">
        <v>7072.63</v>
      </c>
      <c r="C30" s="45">
        <v>10779.69</v>
      </c>
      <c r="D30" s="2">
        <v>11374.39</v>
      </c>
      <c r="E30" s="4">
        <f t="shared" si="7"/>
        <v>29226.71</v>
      </c>
      <c r="F30" s="51">
        <f t="shared" si="8"/>
        <v>0.00334216744487022</v>
      </c>
      <c r="G30" s="49">
        <v>6702.63</v>
      </c>
      <c r="H30" s="45">
        <v>11339.51</v>
      </c>
      <c r="I30" s="2">
        <v>14290.89</v>
      </c>
      <c r="J30" s="4">
        <f t="shared" si="9"/>
        <v>32333.03</v>
      </c>
      <c r="K30" s="5">
        <f t="shared" si="10"/>
        <v>0.0032960093907871907</v>
      </c>
      <c r="L30" s="53">
        <f t="shared" si="11"/>
        <v>-0.0105209249013698</v>
      </c>
      <c r="M30" s="54">
        <f t="shared" si="12"/>
        <v>-0.20408106143144344</v>
      </c>
      <c r="N30" s="55">
        <f t="shared" si="13"/>
        <v>-0.09607265387747455</v>
      </c>
      <c r="O30" s="1"/>
    </row>
    <row r="31" spans="1:15" s="30" customFormat="1" ht="15">
      <c r="A31" s="18" t="s">
        <v>24</v>
      </c>
      <c r="B31" s="49">
        <v>20003.83</v>
      </c>
      <c r="C31" s="45">
        <v>20390.97</v>
      </c>
      <c r="D31" s="2">
        <v>31718.44</v>
      </c>
      <c r="E31" s="4">
        <f t="shared" si="7"/>
        <v>72113.24</v>
      </c>
      <c r="F31" s="51">
        <f t="shared" si="8"/>
        <v>0.00824637884565567</v>
      </c>
      <c r="G31" s="49">
        <v>19985.45</v>
      </c>
      <c r="H31" s="45">
        <v>33263.18</v>
      </c>
      <c r="I31" s="2">
        <v>56049.19</v>
      </c>
      <c r="J31" s="4">
        <f t="shared" si="9"/>
        <v>109297.82</v>
      </c>
      <c r="K31" s="5">
        <f t="shared" si="10"/>
        <v>0.01114175321992922</v>
      </c>
      <c r="L31" s="53">
        <f t="shared" si="11"/>
        <v>-0.2413926893518199</v>
      </c>
      <c r="M31" s="54">
        <f t="shared" si="12"/>
        <v>-0.4340963714194621</v>
      </c>
      <c r="N31" s="55">
        <f t="shared" si="13"/>
        <v>-0.34021337296571885</v>
      </c>
      <c r="O31" s="1"/>
    </row>
    <row r="32" spans="1:15" s="30" customFormat="1" ht="15">
      <c r="A32" s="18" t="s">
        <v>25</v>
      </c>
      <c r="B32" s="49">
        <v>3116.28</v>
      </c>
      <c r="C32" s="45">
        <v>6823.31</v>
      </c>
      <c r="D32" s="2">
        <v>8872.37</v>
      </c>
      <c r="E32" s="4">
        <f t="shared" si="7"/>
        <v>18811.96</v>
      </c>
      <c r="F32" s="51">
        <f t="shared" si="8"/>
        <v>0.0021512075866972637</v>
      </c>
      <c r="G32" s="49">
        <v>5972.26</v>
      </c>
      <c r="H32" s="45">
        <v>11479.67</v>
      </c>
      <c r="I32" s="2">
        <v>17680.03</v>
      </c>
      <c r="J32" s="4">
        <f t="shared" si="9"/>
        <v>35131.96</v>
      </c>
      <c r="K32" s="5">
        <f t="shared" si="10"/>
        <v>0.0035813306107333573</v>
      </c>
      <c r="L32" s="53">
        <f t="shared" si="11"/>
        <v>-0.4304589807545641</v>
      </c>
      <c r="M32" s="54">
        <f t="shared" si="12"/>
        <v>-0.49816996916860423</v>
      </c>
      <c r="N32" s="55">
        <f t="shared" si="13"/>
        <v>-0.46453428729851676</v>
      </c>
      <c r="O32" s="1"/>
    </row>
    <row r="33" spans="1:15" s="30" customFormat="1" ht="15">
      <c r="A33" s="18" t="s">
        <v>26</v>
      </c>
      <c r="B33" s="49">
        <v>306235.29</v>
      </c>
      <c r="C33" s="45">
        <v>182062.13</v>
      </c>
      <c r="D33" s="2">
        <v>40372.2</v>
      </c>
      <c r="E33" s="4">
        <f t="shared" si="7"/>
        <v>528669.62</v>
      </c>
      <c r="F33" s="51">
        <f t="shared" si="8"/>
        <v>0.06045505611325771</v>
      </c>
      <c r="G33" s="49">
        <v>368930.91</v>
      </c>
      <c r="H33" s="45">
        <v>269778.15</v>
      </c>
      <c r="I33" s="2">
        <v>45543.82</v>
      </c>
      <c r="J33" s="4">
        <f t="shared" si="9"/>
        <v>684252.88</v>
      </c>
      <c r="K33" s="5">
        <f t="shared" si="10"/>
        <v>0.0697523219492012</v>
      </c>
      <c r="L33" s="53">
        <f t="shared" si="11"/>
        <v>-0.23549319936059787</v>
      </c>
      <c r="M33" s="54">
        <f t="shared" si="12"/>
        <v>-0.11355261811591566</v>
      </c>
      <c r="N33" s="55">
        <f t="shared" si="13"/>
        <v>-0.22737684348511622</v>
      </c>
      <c r="O33" s="1"/>
    </row>
    <row r="34" spans="1:15" s="30" customFormat="1" ht="15">
      <c r="A34" s="18" t="s">
        <v>14</v>
      </c>
      <c r="B34" s="49">
        <v>14941.5</v>
      </c>
      <c r="C34" s="45">
        <v>26896.51</v>
      </c>
      <c r="D34" s="2">
        <v>26584.68</v>
      </c>
      <c r="E34" s="4">
        <f t="shared" si="7"/>
        <v>68422.69</v>
      </c>
      <c r="F34" s="51">
        <f t="shared" si="8"/>
        <v>0.007824352690003328</v>
      </c>
      <c r="G34" s="49">
        <v>17440.29</v>
      </c>
      <c r="H34" s="45">
        <v>18691.05</v>
      </c>
      <c r="I34" s="2">
        <v>28983.82</v>
      </c>
      <c r="J34" s="4">
        <f t="shared" si="9"/>
        <v>65115.159999999996</v>
      </c>
      <c r="K34" s="5">
        <f t="shared" si="10"/>
        <v>0.006637799762119741</v>
      </c>
      <c r="L34" s="53">
        <f t="shared" si="11"/>
        <v>0.15794238464446653</v>
      </c>
      <c r="M34" s="54">
        <f t="shared" si="12"/>
        <v>-0.08277514834138489</v>
      </c>
      <c r="N34" s="55">
        <f t="shared" si="13"/>
        <v>0.0507950836640807</v>
      </c>
      <c r="O34" s="1"/>
    </row>
    <row r="35" spans="1:15" s="30" customFormat="1" ht="15">
      <c r="A35" s="18" t="s">
        <v>27</v>
      </c>
      <c r="B35" s="49">
        <v>2466121.43</v>
      </c>
      <c r="C35" s="45">
        <v>96132.1</v>
      </c>
      <c r="D35" s="11">
        <v>2984887.89</v>
      </c>
      <c r="E35" s="4">
        <f t="shared" si="7"/>
        <v>5547141.42</v>
      </c>
      <c r="F35" s="51">
        <f t="shared" si="8"/>
        <v>0.6343333021751393</v>
      </c>
      <c r="G35" s="49">
        <v>2832475.74</v>
      </c>
      <c r="H35" s="45">
        <v>102826.21</v>
      </c>
      <c r="I35" s="11">
        <v>3340983.43</v>
      </c>
      <c r="J35" s="4">
        <f t="shared" si="9"/>
        <v>6276285.380000001</v>
      </c>
      <c r="K35" s="5">
        <f t="shared" si="10"/>
        <v>0.639800710039868</v>
      </c>
      <c r="L35" s="53">
        <f t="shared" si="11"/>
        <v>-0.12709030496845475</v>
      </c>
      <c r="M35" s="54">
        <f t="shared" si="12"/>
        <v>-0.10658404851771441</v>
      </c>
      <c r="N35" s="55">
        <f t="shared" si="13"/>
        <v>-0.11617444329786053</v>
      </c>
      <c r="O35" s="1"/>
    </row>
    <row r="36" spans="1:15" s="30" customFormat="1" ht="15.75" thickBot="1">
      <c r="A36" s="19" t="s">
        <v>9</v>
      </c>
      <c r="B36" s="49">
        <v>0</v>
      </c>
      <c r="C36" s="45">
        <v>26.5</v>
      </c>
      <c r="D36" s="33">
        <v>0</v>
      </c>
      <c r="E36" s="4">
        <f t="shared" si="7"/>
        <v>26.5</v>
      </c>
      <c r="F36" s="51">
        <f t="shared" si="8"/>
        <v>3.0303594653336226E-06</v>
      </c>
      <c r="G36" s="49">
        <v>186.55</v>
      </c>
      <c r="H36" s="45">
        <v>0</v>
      </c>
      <c r="I36" s="33">
        <v>3231.27</v>
      </c>
      <c r="J36" s="4">
        <f t="shared" si="9"/>
        <v>3417.82</v>
      </c>
      <c r="K36" s="5">
        <f t="shared" si="10"/>
        <v>0.00034841048970728314</v>
      </c>
      <c r="L36" s="53">
        <f t="shared" si="11"/>
        <v>-0.8579469311176628</v>
      </c>
      <c r="M36" s="54">
        <f t="shared" si="12"/>
        <v>-1</v>
      </c>
      <c r="N36" s="55">
        <f t="shared" si="13"/>
        <v>-0.992246519711395</v>
      </c>
      <c r="O36" s="1"/>
    </row>
    <row r="37" spans="1:15" s="30" customFormat="1" ht="16.5" thickBot="1" thickTop="1">
      <c r="A37" s="12" t="s">
        <v>8</v>
      </c>
      <c r="B37" s="13">
        <f>SUM(B23:B36)</f>
        <v>3822419.23</v>
      </c>
      <c r="C37" s="13">
        <f>SUM(C23:C36)</f>
        <v>436247.49</v>
      </c>
      <c r="D37" s="13">
        <f>SUM(D23:D36)</f>
        <v>4486170.42</v>
      </c>
      <c r="E37" s="14">
        <f>SUM(E23:E36)</f>
        <v>8744837.139999999</v>
      </c>
      <c r="F37" s="52">
        <f>IF(E$37=0,"0.00%",E37/E$37)</f>
        <v>1</v>
      </c>
      <c r="G37" s="13">
        <f>SUM(G23:G36)</f>
        <v>4304336.93</v>
      </c>
      <c r="H37" s="13">
        <f>SUM(H23:H36)</f>
        <v>582939.85</v>
      </c>
      <c r="I37" s="14">
        <f>SUM(I23:I36)</f>
        <v>4922473.789999999</v>
      </c>
      <c r="J37" s="14">
        <f>SUM(J23:J36)</f>
        <v>9809750.57</v>
      </c>
      <c r="K37" s="15">
        <f>IF(J$37=0,"0.00%",J37/J$37)</f>
        <v>1</v>
      </c>
      <c r="L37" s="56">
        <f>IF(H37=0,"0.00%",(B37+C37)/(G37+H37)-1)</f>
        <v>-0.12862174341597232</v>
      </c>
      <c r="M37" s="57">
        <f>IF(I37=0,"0.00%",D37/I37-1)</f>
        <v>-0.08863498082739396</v>
      </c>
      <c r="N37" s="52">
        <f>IF(J37=0,"0.00%",E37/J37-1)</f>
        <v>-0.10855662663398402</v>
      </c>
      <c r="O37" s="32"/>
    </row>
    <row r="38" spans="3:15" s="30" customFormat="1" ht="15" thickTop="1">
      <c r="C38" s="4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7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Jan - Nov 14-15</oddHeader>
    <oddFooter>&amp;LStatistics and Reference Materials/Prairie Land Border (Nov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2015-12-22T20:15:40Z</cp:lastPrinted>
  <dcterms:created xsi:type="dcterms:W3CDTF">2006-01-31T19:56:50Z</dcterms:created>
  <dcterms:modified xsi:type="dcterms:W3CDTF">2015-12-22T20:16:12Z</dcterms:modified>
  <cp:category/>
  <cp:version/>
  <cp:contentType/>
  <cp:contentStatus/>
</cp:coreProperties>
</file>