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<sst xmlns="http://schemas.openxmlformats.org/spreadsheetml/2006/main" count="90" uniqueCount="33">
  <si>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</si>
  <si>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</si>
  <si>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</si>
  <si>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</si>
  <si>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</si>
  <si>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</si>
  <si>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</si>
  <si>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</si>
  <si>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</si>
  <si>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</si>
  <si>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</si>
  <si>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</si>
  <si>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</si>
  <si>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</si>
  <si>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</si>
  <si>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</si>
  <si>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</si>
  <si>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</si>
  <si>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</si>
  <si>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</si>
  <si>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</si>
  <si>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</si>
  <si>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</si>
  <si>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</si>
  <si>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</si>
  <si>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</si>
  <si>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</si>
  <si>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</si>
  <si>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</si>
  <si>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Mar 15</t>
  </si>
  <si>
    <t>Jan - Mar 15</t>
  </si>
  <si>
    <t>Mar 16</t>
  </si>
  <si>
    <t>Jan - Mar 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</si>
</sst>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D10">
      <selection activeCell="C41" sqref="C41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4.4218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6.5" thickBot="1" thickTop="1">
      <c r="A1" s="21" t="s">
        <v>17</v>
      </c>
      <c r="B1" s="38"/>
      <c r="C1" s="25"/>
      <c r="D1" s="31" t="s">
        <v>31</v>
      </c>
      <c r="E1" s="26"/>
      <c r="F1" s="27"/>
      <c r="G1" s="28"/>
      <c r="H1" s="26"/>
      <c r="I1" s="31" t="s">
        <v>29</v>
      </c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40" t="s">
        <v>19</v>
      </c>
      <c r="C2" s="42" t="s">
        <v>18</v>
      </c>
      <c r="D2" s="23" t="s">
        <v>2</v>
      </c>
      <c r="E2" s="23" t="s">
        <v>3</v>
      </c>
      <c r="F2" s="24" t="s">
        <v>10</v>
      </c>
      <c r="G2" s="40" t="s">
        <v>19</v>
      </c>
      <c r="H2" s="42" t="s">
        <v>18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5.75" thickTop="1">
      <c r="A4" s="17" t="s">
        <v>20</v>
      </c>
      <c r="B4" s="59">
        <v>1542.76</v>
      </c>
      <c r="C4" s="60">
        <v>1652.27</v>
      </c>
      <c r="D4" s="60">
        <v>1364.38</v>
      </c>
      <c r="E4" s="4">
        <f>SUM(B4:D4)</f>
        <v>4559.41</v>
      </c>
      <c r="F4" s="52">
        <f>IF(E$18=0,"0.00%",E4/E$18)</f>
        <v>0.007375658971397586</v>
      </c>
      <c r="G4" s="59">
        <v>1076.71</v>
      </c>
      <c r="H4" s="60">
        <v>872.65</v>
      </c>
      <c r="I4" s="60">
        <v>1804.82</v>
      </c>
      <c r="J4" s="4">
        <f>SUM(G4:I4)</f>
        <v>3754.1800000000003</v>
      </c>
      <c r="K4" s="5">
        <f>IF(J$18=0,"0.00%",J4/J$18)</f>
        <v>0.005764372325651031</v>
      </c>
      <c r="L4" s="54">
        <f>IF((G4+H4)=0,"0.00%",(B4+C4)/(G4+H4)-1)</f>
        <v>0.6390148561579183</v>
      </c>
      <c r="M4" s="55">
        <f>IF(I4=0,"0.00%",D4/I4-1)</f>
        <v>-0.244035416274199</v>
      </c>
      <c r="N4" s="56">
        <f>IF(J4=0,"0.00%",E4/J4-1)</f>
        <v>0.21448891635457001</v>
      </c>
      <c r="O4" s="1"/>
    </row>
    <row r="5" spans="1:15" s="30" customFormat="1" ht="15">
      <c r="A5" s="18" t="s">
        <v>21</v>
      </c>
      <c r="B5" s="50">
        <v>67626.39</v>
      </c>
      <c r="C5" s="2">
        <v>0</v>
      </c>
      <c r="D5" s="2">
        <v>63201.69</v>
      </c>
      <c r="E5" s="4">
        <f aca="true" t="shared" si="0" ref="E5:E17">SUM(B5:D5)</f>
        <v>130828.08</v>
      </c>
      <c r="F5" s="52">
        <f aca="true" t="shared" si="1" ref="F5:F17">IF(E$18=0,"0.00%",E5/E$18)</f>
        <v>0.21163775619273573</v>
      </c>
      <c r="G5" s="50">
        <v>55193.47</v>
      </c>
      <c r="H5" s="2">
        <v>0</v>
      </c>
      <c r="I5" s="2">
        <v>61047.73</v>
      </c>
      <c r="J5" s="4">
        <f aca="true" t="shared" si="2" ref="J5:J16">SUM(G5:I5)</f>
        <v>116241.20000000001</v>
      </c>
      <c r="K5" s="5">
        <f aca="true" t="shared" si="3" ref="K5:K17">IF(J$18=0,"0.00%",J5/J$18)</f>
        <v>0.17848306591065602</v>
      </c>
      <c r="L5" s="54">
        <f aca="true" t="shared" si="4" ref="L5:L17">IF((G5+H5)=0,"0.00%",(B5+C5)/(G5+H5)-1)</f>
        <v>0.22526070565956435</v>
      </c>
      <c r="M5" s="55">
        <f aca="true" t="shared" si="5" ref="M5:M17">IF(I5=0,"0.00%",D5/I5-1)</f>
        <v>0.03528321200477058</v>
      </c>
      <c r="N5" s="56">
        <f aca="true" t="shared" si="6" ref="N5:N17">IF(J5=0,"0.00%",E5/J5-1)</f>
        <v>0.12548803694387178</v>
      </c>
      <c r="O5" s="1"/>
    </row>
    <row r="6" spans="1:15" s="30" customFormat="1" ht="15">
      <c r="A6" s="18" t="s">
        <v>22</v>
      </c>
      <c r="B6" s="50">
        <v>0</v>
      </c>
      <c r="C6" s="2">
        <v>0</v>
      </c>
      <c r="D6" s="2">
        <v>13947.74</v>
      </c>
      <c r="E6" s="4">
        <f t="shared" si="0"/>
        <v>13947.74</v>
      </c>
      <c r="F6" s="52">
        <f t="shared" si="1"/>
        <v>0.022562957413726988</v>
      </c>
      <c r="G6" s="50">
        <v>0</v>
      </c>
      <c r="H6" s="2">
        <v>0</v>
      </c>
      <c r="I6" s="2">
        <v>11823.8</v>
      </c>
      <c r="J6" s="4">
        <f t="shared" si="2"/>
        <v>11823.8</v>
      </c>
      <c r="K6" s="5">
        <f t="shared" si="3"/>
        <v>0.018154906132373153</v>
      </c>
      <c r="L6" s="54" t="str">
        <f t="shared" si="4"/>
        <v>0.00%</v>
      </c>
      <c r="M6" s="55">
        <f t="shared" si="5"/>
        <v>0.17963260542296045</v>
      </c>
      <c r="N6" s="56">
        <f t="shared" si="6"/>
        <v>0.17963260542296045</v>
      </c>
      <c r="O6" s="1"/>
    </row>
    <row r="7" spans="1:15" s="30" customFormat="1" ht="15">
      <c r="A7" s="18" t="s">
        <v>15</v>
      </c>
      <c r="B7" s="50">
        <v>891.55</v>
      </c>
      <c r="C7" s="2">
        <v>2062.35</v>
      </c>
      <c r="D7" s="2">
        <v>3675.84</v>
      </c>
      <c r="E7" s="4">
        <f t="shared" si="0"/>
        <v>6629.74</v>
      </c>
      <c r="F7" s="52">
        <f t="shared" si="1"/>
        <v>0.010724787046796282</v>
      </c>
      <c r="G7" s="50">
        <v>1461.02</v>
      </c>
      <c r="H7" s="2">
        <v>1295</v>
      </c>
      <c r="I7" s="2">
        <v>3098.56</v>
      </c>
      <c r="J7" s="4">
        <f t="shared" si="2"/>
        <v>5854.58</v>
      </c>
      <c r="K7" s="5">
        <f t="shared" si="3"/>
        <v>0.008989440818050814</v>
      </c>
      <c r="L7" s="54">
        <f t="shared" si="4"/>
        <v>0.0717991886851328</v>
      </c>
      <c r="M7" s="55">
        <f t="shared" si="5"/>
        <v>0.1863058969327689</v>
      </c>
      <c r="N7" s="56">
        <f t="shared" si="6"/>
        <v>0.13240232433411103</v>
      </c>
      <c r="O7" s="1"/>
    </row>
    <row r="8" spans="1:15" s="30" customFormat="1" ht="15">
      <c r="A8" s="18" t="s">
        <v>16</v>
      </c>
      <c r="B8" s="50">
        <v>46.35</v>
      </c>
      <c r="C8" s="2">
        <v>0</v>
      </c>
      <c r="D8" s="2">
        <v>345.43</v>
      </c>
      <c r="E8" s="4">
        <f t="shared" si="0"/>
        <v>391.78000000000003</v>
      </c>
      <c r="F8" s="52">
        <f t="shared" si="1"/>
        <v>0.0006337740347575995</v>
      </c>
      <c r="G8" s="50">
        <v>49</v>
      </c>
      <c r="H8" s="2">
        <v>12.5</v>
      </c>
      <c r="I8" s="2">
        <v>654.84</v>
      </c>
      <c r="J8" s="4">
        <f t="shared" si="2"/>
        <v>716.34</v>
      </c>
      <c r="K8" s="5">
        <f t="shared" si="3"/>
        <v>0.0010999074289876508</v>
      </c>
      <c r="L8" s="54">
        <f t="shared" si="4"/>
        <v>-0.24634146341463414</v>
      </c>
      <c r="M8" s="55">
        <f t="shared" si="5"/>
        <v>-0.4724970985278847</v>
      </c>
      <c r="N8" s="56">
        <f t="shared" si="6"/>
        <v>-0.45308093921880666</v>
      </c>
      <c r="O8" s="1"/>
    </row>
    <row r="9" spans="1:15" s="30" customFormat="1" ht="15">
      <c r="A9" s="18" t="s">
        <v>23</v>
      </c>
      <c r="B9" s="50">
        <v>0</v>
      </c>
      <c r="C9" s="2">
        <v>0</v>
      </c>
      <c r="D9" s="2">
        <v>55.2</v>
      </c>
      <c r="E9" s="4">
        <f t="shared" si="0"/>
        <v>55.2</v>
      </c>
      <c r="F9" s="52">
        <f t="shared" si="1"/>
        <v>8.92958464409094E-05</v>
      </c>
      <c r="G9" s="50">
        <v>0</v>
      </c>
      <c r="H9" s="2">
        <v>0</v>
      </c>
      <c r="I9" s="2">
        <v>67.69</v>
      </c>
      <c r="J9" s="4">
        <f t="shared" si="2"/>
        <v>67.69</v>
      </c>
      <c r="K9" s="5">
        <f t="shared" si="3"/>
        <v>0.0001039349106125221</v>
      </c>
      <c r="L9" s="54" t="str">
        <f t="shared" si="4"/>
        <v>0.00%</v>
      </c>
      <c r="M9" s="55">
        <f t="shared" si="5"/>
        <v>-0.18451765401093212</v>
      </c>
      <c r="N9" s="56">
        <f t="shared" si="6"/>
        <v>-0.18451765401093212</v>
      </c>
      <c r="O9" s="1"/>
    </row>
    <row r="10" spans="1:15" s="30" customFormat="1" ht="15">
      <c r="A10" s="18" t="s">
        <v>13</v>
      </c>
      <c r="B10" s="50">
        <v>2630.5</v>
      </c>
      <c r="C10" s="2">
        <v>2110.21</v>
      </c>
      <c r="D10" s="2">
        <v>5953</v>
      </c>
      <c r="E10" s="4">
        <f t="shared" si="0"/>
        <v>10693.71</v>
      </c>
      <c r="F10" s="52">
        <f t="shared" si="1"/>
        <v>0.017298983442819153</v>
      </c>
      <c r="G10" s="50">
        <v>1743.39</v>
      </c>
      <c r="H10" s="2">
        <v>2690.25</v>
      </c>
      <c r="I10" s="2">
        <v>7478.83</v>
      </c>
      <c r="J10" s="4">
        <f t="shared" si="2"/>
        <v>11912.470000000001</v>
      </c>
      <c r="K10" s="5">
        <f t="shared" si="3"/>
        <v>0.01829105487700327</v>
      </c>
      <c r="L10" s="54">
        <f t="shared" si="4"/>
        <v>0.06925911891808978</v>
      </c>
      <c r="M10" s="55">
        <f t="shared" si="5"/>
        <v>-0.20401988011493777</v>
      </c>
      <c r="N10" s="56">
        <f t="shared" si="6"/>
        <v>-0.10230959658240502</v>
      </c>
      <c r="O10" s="1"/>
    </row>
    <row r="11" spans="1:15" s="30" customFormat="1" ht="15">
      <c r="A11" s="18" t="s">
        <v>28</v>
      </c>
      <c r="B11" s="50">
        <v>117.87</v>
      </c>
      <c r="C11" s="2">
        <v>289.6</v>
      </c>
      <c r="D11" s="2">
        <v>511.57</v>
      </c>
      <c r="E11" s="4">
        <f t="shared" si="0"/>
        <v>919.04</v>
      </c>
      <c r="F11" s="52">
        <f t="shared" si="1"/>
        <v>0.0014867111361060396</v>
      </c>
      <c r="G11" s="50">
        <v>236.55</v>
      </c>
      <c r="H11" s="2">
        <v>1058.93</v>
      </c>
      <c r="I11" s="2">
        <v>717.93</v>
      </c>
      <c r="J11" s="4">
        <f t="shared" si="2"/>
        <v>2013.4099999999999</v>
      </c>
      <c r="K11" s="5">
        <f t="shared" si="3"/>
        <v>0.003091499311218173</v>
      </c>
      <c r="L11" s="54">
        <f t="shared" si="4"/>
        <v>-0.6854679346651433</v>
      </c>
      <c r="M11" s="55">
        <f t="shared" si="5"/>
        <v>-0.2874374939060911</v>
      </c>
      <c r="N11" s="56">
        <f t="shared" si="6"/>
        <v>-0.5435405605415687</v>
      </c>
      <c r="O11" s="1"/>
    </row>
    <row r="12" spans="1:15" s="30" customFormat="1" ht="15">
      <c r="A12" s="18" t="s">
        <v>24</v>
      </c>
      <c r="B12" s="50">
        <v>912.57</v>
      </c>
      <c r="C12" s="2">
        <v>1402.15</v>
      </c>
      <c r="D12" s="2">
        <v>1484.56</v>
      </c>
      <c r="E12" s="4">
        <f t="shared" si="0"/>
        <v>3799.28</v>
      </c>
      <c r="F12" s="52">
        <f t="shared" si="1"/>
        <v>0.006146013106268448</v>
      </c>
      <c r="G12" s="50">
        <v>924.7</v>
      </c>
      <c r="H12" s="2">
        <v>925.05</v>
      </c>
      <c r="I12" s="2">
        <v>1638.46</v>
      </c>
      <c r="J12" s="4">
        <f t="shared" si="2"/>
        <v>3488.21</v>
      </c>
      <c r="K12" s="5">
        <f t="shared" si="3"/>
        <v>0.005355987509938037</v>
      </c>
      <c r="L12" s="54">
        <f t="shared" si="4"/>
        <v>0.25136910393296397</v>
      </c>
      <c r="M12" s="55">
        <f t="shared" si="5"/>
        <v>-0.09392966566165795</v>
      </c>
      <c r="N12" s="56">
        <f t="shared" si="6"/>
        <v>0.0891775437832012</v>
      </c>
      <c r="O12" s="1"/>
    </row>
    <row r="13" spans="1:15" s="30" customFormat="1" ht="15">
      <c r="A13" s="18" t="s">
        <v>25</v>
      </c>
      <c r="B13" s="50">
        <v>331.98</v>
      </c>
      <c r="C13" s="2">
        <v>182.75</v>
      </c>
      <c r="D13" s="2">
        <v>388.95</v>
      </c>
      <c r="E13" s="4">
        <f t="shared" si="0"/>
        <v>903.6800000000001</v>
      </c>
      <c r="F13" s="52">
        <f t="shared" si="1"/>
        <v>0.0014618635962268302</v>
      </c>
      <c r="G13" s="50">
        <v>85.71</v>
      </c>
      <c r="H13" s="2">
        <v>417.17</v>
      </c>
      <c r="I13" s="2">
        <v>734.49</v>
      </c>
      <c r="J13" s="4">
        <f t="shared" si="2"/>
        <v>1237.37</v>
      </c>
      <c r="K13" s="5">
        <f t="shared" si="3"/>
        <v>0.0018999252525427163</v>
      </c>
      <c r="L13" s="54">
        <f t="shared" si="4"/>
        <v>0.02356426980591797</v>
      </c>
      <c r="M13" s="55">
        <f t="shared" si="5"/>
        <v>-0.47044888289833764</v>
      </c>
      <c r="N13" s="56">
        <f t="shared" si="6"/>
        <v>-0.2696768145340519</v>
      </c>
      <c r="O13" s="1"/>
    </row>
    <row r="14" spans="1:15" s="30" customFormat="1" ht="15">
      <c r="A14" s="18" t="s">
        <v>26</v>
      </c>
      <c r="B14" s="50">
        <v>17848.2</v>
      </c>
      <c r="C14" s="2">
        <v>11618.96</v>
      </c>
      <c r="D14" s="2">
        <v>3250.71</v>
      </c>
      <c r="E14" s="4">
        <f t="shared" si="0"/>
        <v>32717.87</v>
      </c>
      <c r="F14" s="52">
        <f t="shared" si="1"/>
        <v>0.052926990858580374</v>
      </c>
      <c r="G14" s="50">
        <v>16042.42</v>
      </c>
      <c r="H14" s="2">
        <v>11232.57</v>
      </c>
      <c r="I14" s="2">
        <v>3413.48</v>
      </c>
      <c r="J14" s="4">
        <f t="shared" si="2"/>
        <v>30688.469999999998</v>
      </c>
      <c r="K14" s="5">
        <f t="shared" si="3"/>
        <v>0.04712074732286994</v>
      </c>
      <c r="L14" s="54">
        <f t="shared" si="4"/>
        <v>0.08037289839519657</v>
      </c>
      <c r="M14" s="55">
        <f t="shared" si="5"/>
        <v>-0.047684474495236495</v>
      </c>
      <c r="N14" s="56">
        <f t="shared" si="6"/>
        <v>0.06612907062489604</v>
      </c>
      <c r="O14" s="1"/>
    </row>
    <row r="15" spans="1:15" s="30" customFormat="1" ht="15">
      <c r="A15" s="18" t="s">
        <v>14</v>
      </c>
      <c r="B15" s="50">
        <v>708.36</v>
      </c>
      <c r="C15" s="2">
        <v>496.95</v>
      </c>
      <c r="D15" s="2">
        <v>993.5</v>
      </c>
      <c r="E15" s="4">
        <f t="shared" si="0"/>
        <v>2198.81</v>
      </c>
      <c r="F15" s="52">
        <f t="shared" si="1"/>
        <v>0.0035569673933466667</v>
      </c>
      <c r="G15" s="50">
        <v>816.66</v>
      </c>
      <c r="H15" s="2">
        <v>577.3</v>
      </c>
      <c r="I15" s="2">
        <v>1375.04</v>
      </c>
      <c r="J15" s="4">
        <f t="shared" si="2"/>
        <v>2769</v>
      </c>
      <c r="K15" s="5">
        <f t="shared" si="3"/>
        <v>0.0042516733267258635</v>
      </c>
      <c r="L15" s="54">
        <f t="shared" si="4"/>
        <v>-0.13533386897758903</v>
      </c>
      <c r="M15" s="55">
        <f t="shared" si="5"/>
        <v>-0.277475564347219</v>
      </c>
      <c r="N15" s="56">
        <f t="shared" si="6"/>
        <v>-0.20591910436980865</v>
      </c>
      <c r="O15" s="1"/>
    </row>
    <row r="16" spans="1:15" s="30" customFormat="1" ht="15">
      <c r="A16" s="18" t="s">
        <v>27</v>
      </c>
      <c r="B16" s="50">
        <v>169954.1</v>
      </c>
      <c r="C16" s="2">
        <v>6652</v>
      </c>
      <c r="D16" s="2">
        <v>233919.41</v>
      </c>
      <c r="E16" s="4">
        <f t="shared" si="0"/>
        <v>410525.51</v>
      </c>
      <c r="F16" s="52">
        <f t="shared" si="1"/>
        <v>0.6640982409607975</v>
      </c>
      <c r="G16" s="50">
        <v>217188.1</v>
      </c>
      <c r="H16" s="2">
        <v>5440.3</v>
      </c>
      <c r="I16" s="2">
        <v>238077.87</v>
      </c>
      <c r="J16" s="4">
        <f t="shared" si="2"/>
        <v>460706.27</v>
      </c>
      <c r="K16" s="5">
        <f t="shared" si="3"/>
        <v>0.7073934848733708</v>
      </c>
      <c r="L16" s="54">
        <f t="shared" si="4"/>
        <v>-0.2067225026097299</v>
      </c>
      <c r="M16" s="55">
        <f t="shared" si="5"/>
        <v>-0.017466806133640156</v>
      </c>
      <c r="N16" s="56">
        <f t="shared" si="6"/>
        <v>-0.108921374132807</v>
      </c>
      <c r="O16" s="1"/>
    </row>
    <row r="17" spans="1:15" s="30" customFormat="1" ht="15.75" thickBot="1">
      <c r="A17" s="19" t="s">
        <v>9</v>
      </c>
      <c r="B17" s="51">
        <v>0</v>
      </c>
      <c r="C17" s="33">
        <v>0</v>
      </c>
      <c r="D17" s="2">
        <v>0</v>
      </c>
      <c r="E17" s="4">
        <f t="shared" si="0"/>
        <v>0</v>
      </c>
      <c r="F17" s="52">
        <f t="shared" si="1"/>
        <v>0</v>
      </c>
      <c r="G17" s="51">
        <v>0</v>
      </c>
      <c r="H17" s="33">
        <v>0</v>
      </c>
      <c r="I17" s="2">
        <v>0</v>
      </c>
      <c r="J17" s="4">
        <f>SUM(G17:I17)</f>
        <v>0</v>
      </c>
      <c r="K17" s="5">
        <f t="shared" si="3"/>
        <v>0</v>
      </c>
      <c r="L17" s="54" t="str">
        <f t="shared" si="4"/>
        <v>0.00%</v>
      </c>
      <c r="M17" s="55" t="str">
        <f t="shared" si="5"/>
        <v>0.00%</v>
      </c>
      <c r="N17" s="56" t="str">
        <f t="shared" si="6"/>
        <v>0.00%</v>
      </c>
      <c r="O17" s="1"/>
    </row>
    <row r="18" spans="1:251" s="30" customFormat="1" ht="16.5" thickBot="1" thickTop="1">
      <c r="A18" s="12" t="s">
        <v>8</v>
      </c>
      <c r="B18" s="13">
        <f>SUM(B4:B17)</f>
        <v>262610.63</v>
      </c>
      <c r="C18" s="13">
        <f>SUM(C4:C17)</f>
        <v>26467.24</v>
      </c>
      <c r="D18" s="13">
        <f>SUM(D4:D17)</f>
        <v>329091.98</v>
      </c>
      <c r="E18" s="14">
        <f>SUM(E4:E17)</f>
        <v>618169.85</v>
      </c>
      <c r="F18" s="53">
        <f>IF(E$18=0,"0.00%",E18/E$18)</f>
        <v>1</v>
      </c>
      <c r="G18" s="13">
        <f>SUM(G4:G17)</f>
        <v>294817.73</v>
      </c>
      <c r="H18" s="13">
        <f>SUM(H4:H17)</f>
        <v>24521.719999999998</v>
      </c>
      <c r="I18" s="14">
        <f>SUM(I4:I17)</f>
        <v>331933.54</v>
      </c>
      <c r="J18" s="14">
        <f>SUM(J4:J17)</f>
        <v>651272.99</v>
      </c>
      <c r="K18" s="15">
        <f>IF(J$18=0,"0.00%",J18/J$18)</f>
        <v>1</v>
      </c>
      <c r="L18" s="57">
        <f>IF(H18=0,"0.00%",(B18+C18)/(G18+H18)-1)</f>
        <v>-0.09476304916288913</v>
      </c>
      <c r="M18" s="58">
        <f>IF(I18=0,"0.00%",D18/I18-1)</f>
        <v>-0.008560629335619407</v>
      </c>
      <c r="N18" s="53">
        <f>IF(J18=0,"0.00%",E18/J18-1)</f>
        <v>-0.05082836308012717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.7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17</v>
      </c>
      <c r="B20" s="38"/>
      <c r="C20" s="47"/>
      <c r="D20" s="36" t="s">
        <v>32</v>
      </c>
      <c r="E20" s="26"/>
      <c r="F20" s="27"/>
      <c r="G20" s="28"/>
      <c r="H20" s="26"/>
      <c r="I20" s="37" t="s">
        <v>30</v>
      </c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40" t="s">
        <v>19</v>
      </c>
      <c r="C21" s="42" t="s">
        <v>18</v>
      </c>
      <c r="D21" s="23" t="s">
        <v>2</v>
      </c>
      <c r="E21" s="23" t="s">
        <v>3</v>
      </c>
      <c r="F21" s="24" t="s">
        <v>10</v>
      </c>
      <c r="G21" s="40" t="s">
        <v>19</v>
      </c>
      <c r="H21" s="42" t="s">
        <v>18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5.75" thickTop="1">
      <c r="A23" s="17" t="s">
        <v>20</v>
      </c>
      <c r="B23" s="49">
        <v>3885.04</v>
      </c>
      <c r="C23" s="44">
        <v>3059.74</v>
      </c>
      <c r="D23" s="4">
        <v>4623.43</v>
      </c>
      <c r="E23" s="4">
        <f aca="true" t="shared" si="7" ref="E23:E36">SUM(B23:D23)</f>
        <v>11568.21</v>
      </c>
      <c r="F23" s="52">
        <f>IF(E$37=0,"0.00%",E23/E$37)</f>
        <v>0.006729137421970573</v>
      </c>
      <c r="G23" s="49">
        <v>2739.05</v>
      </c>
      <c r="H23" s="44">
        <v>1859.45</v>
      </c>
      <c r="I23" s="4">
        <v>4595.07</v>
      </c>
      <c r="J23" s="4">
        <f>SUM(G23:I23)</f>
        <v>9193.57</v>
      </c>
      <c r="K23" s="5">
        <f>IF(J$37=0,"0.00%",J23/J$37)</f>
        <v>0.004857704809626395</v>
      </c>
      <c r="L23" s="54">
        <f>IF((G23+H23)=0,"0.00",(B23+C23)/(G23+H23)-1)</f>
        <v>0.5102272480156573</v>
      </c>
      <c r="M23" s="55">
        <f>IF(I23=0,"0.00%",D23/I23-1)</f>
        <v>0.0061718319851493675</v>
      </c>
      <c r="N23" s="56">
        <f>IF(J23=0,"0.00%",E23/J23-1)</f>
        <v>0.2582935682221379</v>
      </c>
      <c r="O23" s="1"/>
    </row>
    <row r="24" spans="1:15" s="30" customFormat="1" ht="15">
      <c r="A24" s="18" t="s">
        <v>21</v>
      </c>
      <c r="B24" s="50">
        <v>192259.26</v>
      </c>
      <c r="C24" s="45">
        <v>0</v>
      </c>
      <c r="D24" s="2">
        <v>190096.13</v>
      </c>
      <c r="E24" s="4">
        <f t="shared" si="7"/>
        <v>382355.39</v>
      </c>
      <c r="F24" s="52">
        <f aca="true" t="shared" si="8" ref="F24:F36">IF(E$37=0,"0.00%",E24/E$37)</f>
        <v>0.22241314458685943</v>
      </c>
      <c r="G24" s="50">
        <v>171944.76</v>
      </c>
      <c r="H24" s="45">
        <v>0</v>
      </c>
      <c r="I24" s="2">
        <v>193496.58</v>
      </c>
      <c r="J24" s="4">
        <f aca="true" t="shared" si="9" ref="J24:J36">SUM(G24:I24)</f>
        <v>365441.33999999997</v>
      </c>
      <c r="K24" s="5">
        <f aca="true" t="shared" si="10" ref="K24:K36">IF(J$37=0,"0.00%",J24/J$37)</f>
        <v>0.19309214537489947</v>
      </c>
      <c r="L24" s="54">
        <f aca="true" t="shared" si="11" ref="L24:L36">IF((G24+H24)=0,"0.00",(B24+C24)/(G24+H24)-1)</f>
        <v>0.11814550207869079</v>
      </c>
      <c r="M24" s="55">
        <f aca="true" t="shared" si="12" ref="M24:M36">IF(I24=0,"0.00%",D24/I24-1)</f>
        <v>-0.017573695617772556</v>
      </c>
      <c r="N24" s="56">
        <f aca="true" t="shared" si="13" ref="N24:N36">IF(J24=0,"0.00%",E24/J24-1)</f>
        <v>0.04628389880575656</v>
      </c>
      <c r="O24" s="1"/>
    </row>
    <row r="25" spans="1:15" s="30" customFormat="1" ht="15">
      <c r="A25" s="18" t="s">
        <v>22</v>
      </c>
      <c r="B25" s="50">
        <v>0</v>
      </c>
      <c r="C25" s="45">
        <v>0</v>
      </c>
      <c r="D25" s="2">
        <v>35339.21</v>
      </c>
      <c r="E25" s="4">
        <f t="shared" si="7"/>
        <v>35339.21</v>
      </c>
      <c r="F25" s="52">
        <f t="shared" si="8"/>
        <v>0.02055654249653807</v>
      </c>
      <c r="G25" s="50">
        <v>0</v>
      </c>
      <c r="H25" s="45">
        <v>0</v>
      </c>
      <c r="I25" s="2">
        <v>28962.11</v>
      </c>
      <c r="J25" s="4">
        <f t="shared" si="9"/>
        <v>28962.11</v>
      </c>
      <c r="K25" s="5">
        <f t="shared" si="10"/>
        <v>0.01530301950645165</v>
      </c>
      <c r="L25" s="54" t="str">
        <f t="shared" si="11"/>
        <v>0.00</v>
      </c>
      <c r="M25" s="55">
        <f t="shared" si="12"/>
        <v>0.22018768660156307</v>
      </c>
      <c r="N25" s="56">
        <f t="shared" si="13"/>
        <v>0.22018768660156307</v>
      </c>
      <c r="O25" s="1"/>
    </row>
    <row r="26" spans="1:15" s="30" customFormat="1" ht="15">
      <c r="A26" s="18" t="s">
        <v>15</v>
      </c>
      <c r="B26" s="50">
        <v>1601.34</v>
      </c>
      <c r="C26" s="45">
        <v>6999.55</v>
      </c>
      <c r="D26" s="2">
        <v>9065.19</v>
      </c>
      <c r="E26" s="4">
        <f t="shared" si="7"/>
        <v>17666.08</v>
      </c>
      <c r="F26" s="52">
        <f t="shared" si="8"/>
        <v>0.01027622078329542</v>
      </c>
      <c r="G26" s="50">
        <v>3589.09</v>
      </c>
      <c r="H26" s="45">
        <v>4144.91</v>
      </c>
      <c r="I26" s="2">
        <v>8659.62</v>
      </c>
      <c r="J26" s="4">
        <f t="shared" si="9"/>
        <v>16393.620000000003</v>
      </c>
      <c r="K26" s="5">
        <f t="shared" si="10"/>
        <v>0.008662072157082338</v>
      </c>
      <c r="L26" s="54">
        <f t="shared" si="11"/>
        <v>0.11208818205327109</v>
      </c>
      <c r="M26" s="55">
        <f t="shared" si="12"/>
        <v>0.04683461860913063</v>
      </c>
      <c r="N26" s="56">
        <f t="shared" si="13"/>
        <v>0.07761922016003786</v>
      </c>
      <c r="O26" s="1"/>
    </row>
    <row r="27" spans="1:15" s="30" customFormat="1" ht="15">
      <c r="A27" s="18" t="s">
        <v>16</v>
      </c>
      <c r="B27" s="50">
        <v>175.22</v>
      </c>
      <c r="C27" s="45">
        <v>0</v>
      </c>
      <c r="D27" s="2">
        <v>1254.57</v>
      </c>
      <c r="E27" s="4">
        <f t="shared" si="7"/>
        <v>1429.79</v>
      </c>
      <c r="F27" s="52">
        <f t="shared" si="8"/>
        <v>0.0008316976779086225</v>
      </c>
      <c r="G27" s="50">
        <v>85</v>
      </c>
      <c r="H27" s="45">
        <v>47.5</v>
      </c>
      <c r="I27" s="2">
        <v>1503.5</v>
      </c>
      <c r="J27" s="4">
        <f t="shared" si="9"/>
        <v>1636</v>
      </c>
      <c r="K27" s="5">
        <f t="shared" si="10"/>
        <v>0.0008644307998469345</v>
      </c>
      <c r="L27" s="54">
        <f t="shared" si="11"/>
        <v>0.3224150943396227</v>
      </c>
      <c r="M27" s="55">
        <f t="shared" si="12"/>
        <v>-0.16556701030927834</v>
      </c>
      <c r="N27" s="56">
        <f t="shared" si="13"/>
        <v>-0.12604523227383868</v>
      </c>
      <c r="O27" s="1"/>
    </row>
    <row r="28" spans="1:15" s="30" customFormat="1" ht="15">
      <c r="A28" s="18" t="s">
        <v>23</v>
      </c>
      <c r="B28" s="50">
        <v>0</v>
      </c>
      <c r="C28" s="45">
        <v>0</v>
      </c>
      <c r="D28" s="2">
        <v>61.7</v>
      </c>
      <c r="E28" s="4">
        <f t="shared" si="7"/>
        <v>61.7</v>
      </c>
      <c r="F28" s="52">
        <f t="shared" si="8"/>
        <v>3.5890408190686754E-05</v>
      </c>
      <c r="G28" s="50">
        <v>17.99</v>
      </c>
      <c r="H28" s="45">
        <v>0</v>
      </c>
      <c r="I28" s="2">
        <v>138.99</v>
      </c>
      <c r="J28" s="4">
        <f t="shared" si="9"/>
        <v>156.98000000000002</v>
      </c>
      <c r="K28" s="5">
        <f t="shared" si="10"/>
        <v>8.29451998532835E-05</v>
      </c>
      <c r="L28" s="54">
        <f t="shared" si="11"/>
        <v>-1</v>
      </c>
      <c r="M28" s="55">
        <f t="shared" si="12"/>
        <v>-0.5560831714511836</v>
      </c>
      <c r="N28" s="56">
        <f t="shared" si="13"/>
        <v>-0.6069563001656262</v>
      </c>
      <c r="O28" s="1"/>
    </row>
    <row r="29" spans="1:15" s="30" customFormat="1" ht="15">
      <c r="A29" s="18" t="s">
        <v>13</v>
      </c>
      <c r="B29" s="50">
        <v>6822.38</v>
      </c>
      <c r="C29" s="45">
        <v>5846.94</v>
      </c>
      <c r="D29" s="2">
        <v>14676.95</v>
      </c>
      <c r="E29" s="4">
        <f t="shared" si="7"/>
        <v>27346.27</v>
      </c>
      <c r="F29" s="52">
        <f t="shared" si="8"/>
        <v>0.015907111714630977</v>
      </c>
      <c r="G29" s="50">
        <v>5226.91</v>
      </c>
      <c r="H29" s="45">
        <v>8276.85</v>
      </c>
      <c r="I29" s="2">
        <v>19661.78</v>
      </c>
      <c r="J29" s="4">
        <f>SUM(G29:I29)</f>
        <v>33165.54</v>
      </c>
      <c r="K29" s="5">
        <f t="shared" si="10"/>
        <v>0.017524030727112165</v>
      </c>
      <c r="L29" s="54">
        <f t="shared" si="11"/>
        <v>-0.06179315983103972</v>
      </c>
      <c r="M29" s="55">
        <f>IF(I29=0,"0.00%",D29/I29-1)</f>
        <v>-0.25352892769627156</v>
      </c>
      <c r="N29" s="56">
        <f t="shared" si="13"/>
        <v>-0.175461337279598</v>
      </c>
      <c r="O29" s="1"/>
    </row>
    <row r="30" spans="1:15" s="30" customFormat="1" ht="15">
      <c r="A30" s="18" t="s">
        <v>28</v>
      </c>
      <c r="B30" s="50">
        <v>514.23</v>
      </c>
      <c r="C30" s="45">
        <v>517.8</v>
      </c>
      <c r="D30" s="2">
        <v>1252.78</v>
      </c>
      <c r="E30" s="4">
        <f t="shared" si="7"/>
        <v>2284.81</v>
      </c>
      <c r="F30" s="52">
        <f t="shared" si="8"/>
        <v>0.001329056135140405</v>
      </c>
      <c r="G30" s="50">
        <v>690.43</v>
      </c>
      <c r="H30" s="45">
        <v>2535.38</v>
      </c>
      <c r="I30" s="2">
        <v>1476.11</v>
      </c>
      <c r="J30" s="4">
        <f t="shared" si="9"/>
        <v>4701.92</v>
      </c>
      <c r="K30" s="5">
        <f t="shared" si="10"/>
        <v>0.002484403708078422</v>
      </c>
      <c r="L30" s="54">
        <f t="shared" si="11"/>
        <v>-0.6800710519218429</v>
      </c>
      <c r="M30" s="55">
        <f t="shared" si="12"/>
        <v>-0.15129631260542908</v>
      </c>
      <c r="N30" s="56">
        <f t="shared" si="13"/>
        <v>-0.5140687208629666</v>
      </c>
      <c r="O30" s="1"/>
    </row>
    <row r="31" spans="1:15" s="30" customFormat="1" ht="15">
      <c r="A31" s="18" t="s">
        <v>24</v>
      </c>
      <c r="B31" s="50">
        <v>2639.94</v>
      </c>
      <c r="C31" s="45">
        <v>3905.7</v>
      </c>
      <c r="D31" s="2">
        <v>4471.45</v>
      </c>
      <c r="E31" s="4">
        <f t="shared" si="7"/>
        <v>11017.09</v>
      </c>
      <c r="F31" s="52">
        <f t="shared" si="8"/>
        <v>0.006408555221613178</v>
      </c>
      <c r="G31" s="50">
        <v>3229.4</v>
      </c>
      <c r="H31" s="45">
        <v>1697.25</v>
      </c>
      <c r="I31" s="2">
        <v>4503.35</v>
      </c>
      <c r="J31" s="4">
        <f t="shared" si="9"/>
        <v>9430</v>
      </c>
      <c r="K31" s="5">
        <f t="shared" si="10"/>
        <v>0.004982629854863443</v>
      </c>
      <c r="L31" s="54">
        <f t="shared" si="11"/>
        <v>0.3286188383587225</v>
      </c>
      <c r="M31" s="55">
        <f t="shared" si="12"/>
        <v>-0.007083615530660614</v>
      </c>
      <c r="N31" s="56">
        <f t="shared" si="13"/>
        <v>0.16830222693531294</v>
      </c>
      <c r="O31" s="1"/>
    </row>
    <row r="32" spans="1:15" s="30" customFormat="1" ht="15">
      <c r="A32" s="18" t="s">
        <v>25</v>
      </c>
      <c r="B32" s="50">
        <v>488.77</v>
      </c>
      <c r="C32" s="45">
        <v>588.87</v>
      </c>
      <c r="D32" s="2">
        <v>1076.55</v>
      </c>
      <c r="E32" s="4">
        <f t="shared" si="7"/>
        <v>2154.1899999999996</v>
      </c>
      <c r="F32" s="52">
        <f t="shared" si="8"/>
        <v>0.0012530755011393108</v>
      </c>
      <c r="G32" s="50">
        <v>248.29</v>
      </c>
      <c r="H32" s="45">
        <v>919.24</v>
      </c>
      <c r="I32" s="2">
        <v>1759.33</v>
      </c>
      <c r="J32" s="4">
        <f t="shared" si="9"/>
        <v>2926.8599999999997</v>
      </c>
      <c r="K32" s="5">
        <f t="shared" si="10"/>
        <v>0.0015464962902444978</v>
      </c>
      <c r="L32" s="54">
        <f t="shared" si="11"/>
        <v>-0.07699159764631325</v>
      </c>
      <c r="M32" s="55">
        <f t="shared" si="12"/>
        <v>-0.3880909209755987</v>
      </c>
      <c r="N32" s="56">
        <f t="shared" si="13"/>
        <v>-0.2639928114088136</v>
      </c>
      <c r="O32" s="1"/>
    </row>
    <row r="33" spans="1:15" s="30" customFormat="1" ht="15">
      <c r="A33" s="18" t="s">
        <v>26</v>
      </c>
      <c r="B33" s="50">
        <v>42605.13</v>
      </c>
      <c r="C33" s="45">
        <v>33232.39</v>
      </c>
      <c r="D33" s="2">
        <v>7216.41</v>
      </c>
      <c r="E33" s="4">
        <f t="shared" si="7"/>
        <v>83053.93</v>
      </c>
      <c r="F33" s="52">
        <f t="shared" si="8"/>
        <v>0.04831182252091935</v>
      </c>
      <c r="G33" s="50">
        <v>44035.23</v>
      </c>
      <c r="H33" s="45">
        <v>35839.57</v>
      </c>
      <c r="I33" s="2">
        <v>9272.83</v>
      </c>
      <c r="J33" s="4">
        <f t="shared" si="9"/>
        <v>89147.63</v>
      </c>
      <c r="K33" s="5">
        <f t="shared" si="10"/>
        <v>0.047103885761221626</v>
      </c>
      <c r="L33" s="54">
        <f t="shared" si="11"/>
        <v>-0.05054510308633031</v>
      </c>
      <c r="M33" s="55">
        <f t="shared" si="12"/>
        <v>-0.22176832746852904</v>
      </c>
      <c r="N33" s="56">
        <f t="shared" si="13"/>
        <v>-0.06835515425368022</v>
      </c>
      <c r="O33" s="1"/>
    </row>
    <row r="34" spans="1:15" s="30" customFormat="1" ht="15">
      <c r="A34" s="18" t="s">
        <v>14</v>
      </c>
      <c r="B34" s="50">
        <v>1668.64</v>
      </c>
      <c r="C34" s="45">
        <v>1119.22</v>
      </c>
      <c r="D34" s="2">
        <v>2612.79</v>
      </c>
      <c r="E34" s="4">
        <f t="shared" si="7"/>
        <v>5400.65</v>
      </c>
      <c r="F34" s="52">
        <f t="shared" si="8"/>
        <v>0.0031415159318481747</v>
      </c>
      <c r="G34" s="50">
        <v>1884.63</v>
      </c>
      <c r="H34" s="45">
        <v>1461.95</v>
      </c>
      <c r="I34" s="2">
        <v>3489.4</v>
      </c>
      <c r="J34" s="4">
        <f t="shared" si="9"/>
        <v>6835.98</v>
      </c>
      <c r="K34" s="5">
        <f t="shared" si="10"/>
        <v>0.0036119997916489286</v>
      </c>
      <c r="L34" s="54">
        <f t="shared" si="11"/>
        <v>-0.1669525306432238</v>
      </c>
      <c r="M34" s="55">
        <f t="shared" si="12"/>
        <v>-0.2512208402590703</v>
      </c>
      <c r="N34" s="56">
        <f t="shared" si="13"/>
        <v>-0.20996696889107336</v>
      </c>
      <c r="O34" s="1"/>
    </row>
    <row r="35" spans="1:15" s="30" customFormat="1" ht="15">
      <c r="A35" s="18" t="s">
        <v>27</v>
      </c>
      <c r="B35" s="50">
        <v>482926.97</v>
      </c>
      <c r="C35" s="45">
        <v>17380.4</v>
      </c>
      <c r="D35" s="11">
        <v>639137.58</v>
      </c>
      <c r="E35" s="4">
        <f t="shared" si="7"/>
        <v>1139444.95</v>
      </c>
      <c r="F35" s="52">
        <f t="shared" si="8"/>
        <v>0.6628062295999457</v>
      </c>
      <c r="G35" s="50">
        <v>622315.37</v>
      </c>
      <c r="H35" s="45">
        <v>17642.05</v>
      </c>
      <c r="I35" s="11">
        <v>684625.89</v>
      </c>
      <c r="J35" s="4">
        <f t="shared" si="9"/>
        <v>1324583.31</v>
      </c>
      <c r="K35" s="5">
        <f t="shared" si="10"/>
        <v>0.6998842360190709</v>
      </c>
      <c r="L35" s="54">
        <f t="shared" si="11"/>
        <v>-0.2182177214227785</v>
      </c>
      <c r="M35" s="55">
        <f t="shared" si="12"/>
        <v>-0.06644257931875763</v>
      </c>
      <c r="N35" s="56">
        <f t="shared" si="13"/>
        <v>-0.13977101976318884</v>
      </c>
      <c r="O35" s="1"/>
    </row>
    <row r="36" spans="1:15" s="30" customFormat="1" ht="15.75" thickBot="1">
      <c r="A36" s="19" t="s">
        <v>9</v>
      </c>
      <c r="B36" s="50">
        <v>0</v>
      </c>
      <c r="C36" s="45">
        <v>0</v>
      </c>
      <c r="D36" s="33">
        <v>0</v>
      </c>
      <c r="E36" s="4">
        <f t="shared" si="7"/>
        <v>0</v>
      </c>
      <c r="F36" s="52">
        <f t="shared" si="8"/>
        <v>0</v>
      </c>
      <c r="G36" s="50">
        <v>0</v>
      </c>
      <c r="H36" s="45">
        <v>0</v>
      </c>
      <c r="I36" s="33">
        <v>0</v>
      </c>
      <c r="J36" s="4">
        <f t="shared" si="9"/>
        <v>0</v>
      </c>
      <c r="K36" s="5">
        <f t="shared" si="10"/>
        <v>0</v>
      </c>
      <c r="L36" s="54" t="str">
        <f t="shared" si="11"/>
        <v>0.00</v>
      </c>
      <c r="M36" s="55" t="str">
        <f t="shared" si="12"/>
        <v>0.00%</v>
      </c>
      <c r="N36" s="56" t="str">
        <f t="shared" si="13"/>
        <v>0.00%</v>
      </c>
      <c r="O36" s="1"/>
    </row>
    <row r="37" spans="1:15" s="30" customFormat="1" ht="16.5" thickBot="1" thickTop="1">
      <c r="A37" s="12" t="s">
        <v>8</v>
      </c>
      <c r="B37" s="13">
        <f>SUM(B23:B36)</f>
        <v>735586.92</v>
      </c>
      <c r="C37" s="13">
        <f>SUM(C23:C36)</f>
        <v>72650.61</v>
      </c>
      <c r="D37" s="13">
        <f>SUM(D23:D36)</f>
        <v>910884.74</v>
      </c>
      <c r="E37" s="14">
        <f>SUM(E23:E36)</f>
        <v>1719122.27</v>
      </c>
      <c r="F37" s="53">
        <f>IF(E$37=0,"0.00%",E37/E$37)</f>
        <v>1</v>
      </c>
      <c r="G37" s="13">
        <f>SUM(G23:G36)</f>
        <v>856006.15</v>
      </c>
      <c r="H37" s="13">
        <f>SUM(H23:H36)</f>
        <v>74424.15</v>
      </c>
      <c r="I37" s="14">
        <f>SUM(I23:I36)</f>
        <v>962144.56</v>
      </c>
      <c r="J37" s="14">
        <f>SUM(J23:J36)</f>
        <v>1892574.8599999999</v>
      </c>
      <c r="K37" s="15">
        <f>IF(J$37=0,"0.00%",J37/J$37)</f>
        <v>1</v>
      </c>
      <c r="L37" s="57">
        <f>IF(H37=0,"0.00%",(B37+C37)/(G37+H37)-1)</f>
        <v>-0.13132931075009058</v>
      </c>
      <c r="M37" s="58">
        <f>IF(I37=0,"0.00%",D37/I37-1)</f>
        <v>-0.05327663028100482</v>
      </c>
      <c r="N37" s="53">
        <f>IF(J37=0,"0.00%",E37/J37-1)</f>
        <v>-0.09164899823302097</v>
      </c>
      <c r="O37" s="32"/>
    </row>
    <row r="38" spans="3:15" s="30" customFormat="1" ht="1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8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&amp;C&amp;"Arial,Bold"&amp;14Prairie Land Border Sales Jan - Mar 15-16</oddHeader>
    <oddFooter>&amp;LStatistics and Reference Materials/Prairie Land Border (Mar 15-16)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2016-04-25T14:57:37Z</cp:lastPrinted>
  <dcterms:created xsi:type="dcterms:W3CDTF">2006-01-31T19:56:50Z</dcterms:created>
  <dcterms:modified xsi:type="dcterms:W3CDTF">2016-04-25T15:01:40Z</dcterms:modified>
  <cp:category/>
  <cp:version/>
  <cp:contentType/>
  <cp:contentStatus/>
</cp:coreProperties>
</file>