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<sst xmlns="http://schemas.openxmlformats.org/spreadsheetml/2006/main" count="90" uniqueCount="33">
  <si>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</si>
  <si>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</si>
  <si>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</si>
  <si>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</si>
  <si>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</si>
  <si>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</si>
  <si>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</si>
  <si>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</si>
  <si>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</si>
  <si>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</si>
  <si>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</si>
  <si>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</si>
  <si>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</si>
  <si>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</si>
  <si>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</si>
  <si>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</si>
  <si>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</si>
  <si>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Prairie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</si>
  <si>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</si>
  <si>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</si>
  <si>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</si>
  <si>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</si>
  <si>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</si>
  <si>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</si>
  <si>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</si>
  <si>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</si>
  <si>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</si>
  <si>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</si>
  <si>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</si>
  <si>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Feb 14</t>
  </si>
  <si>
    <t>Jan - Feb 14</t>
  </si>
  <si>
    <t>Feb 15</t>
  </si>
  <si>
    <t>Jan -Feb 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</si>
</sst>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0" fontId="2" fillId="0" borderId="12" xfId="57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164" fontId="2" fillId="0" borderId="17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0" fontId="1" fillId="33" borderId="21" xfId="57" applyNumberFormat="1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" fontId="3" fillId="0" borderId="18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17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" fontId="3" fillId="0" borderId="2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2" fillId="0" borderId="37" xfId="57" applyNumberFormat="1" applyFont="1" applyBorder="1" applyAlignment="1">
      <alignment horizontal="right"/>
    </xf>
    <xf numFmtId="10" fontId="2" fillId="0" borderId="11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10" fontId="1" fillId="33" borderId="19" xfId="57" applyNumberFormat="1" applyFont="1" applyFill="1" applyBorder="1" applyAlignment="1">
      <alignment horizontal="right"/>
    </xf>
    <xf numFmtId="10" fontId="1" fillId="33" borderId="20" xfId="57" applyNumberFormat="1" applyFont="1" applyFill="1" applyBorder="1" applyAlignment="1">
      <alignment horizontal="right"/>
    </xf>
    <xf numFmtId="164" fontId="2" fillId="0" borderId="42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view="pageLayout" zoomScaleNormal="75" workbookViewId="0" topLeftCell="A16">
      <selection activeCell="B37" sqref="B37"/>
    </sheetView>
  </sheetViews>
  <sheetFormatPr defaultColWidth="9.140625" defaultRowHeight="12.75"/>
  <cols>
    <col min="1" max="1" width="51.421875" style="20" customWidth="1"/>
    <col min="2" max="2" width="17.57421875" style="30" bestFit="1" customWidth="1"/>
    <col min="3" max="3" width="15.8515625" style="1" bestFit="1" customWidth="1"/>
    <col min="4" max="4" width="14.7109375" style="1" bestFit="1" customWidth="1"/>
    <col min="5" max="5" width="14.4218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4.421875" style="1" bestFit="1" customWidth="1"/>
    <col min="11" max="11" width="9.28125" style="1" bestFit="1" customWidth="1"/>
    <col min="12" max="12" width="11.57421875" style="1" bestFit="1" customWidth="1"/>
    <col min="13" max="13" width="11.7109375" style="1" bestFit="1" customWidth="1"/>
    <col min="14" max="14" width="11.421875" style="1" bestFit="1" customWidth="1"/>
    <col min="15" max="16384" width="9.140625" style="1" customWidth="1"/>
  </cols>
  <sheetData>
    <row r="1" spans="1:14" s="34" customFormat="1" ht="16.5" thickBot="1" thickTop="1">
      <c r="A1" s="21" t="s">
        <v>17</v>
      </c>
      <c r="B1" s="38"/>
      <c r="C1" s="25"/>
      <c r="D1" s="31" t="s">
        <v>31</v>
      </c>
      <c r="E1" s="26"/>
      <c r="F1" s="27"/>
      <c r="G1" s="28"/>
      <c r="H1" s="26"/>
      <c r="I1" s="31" t="s">
        <v>29</v>
      </c>
      <c r="J1" s="26"/>
      <c r="K1" s="27"/>
      <c r="L1" s="28"/>
      <c r="M1" s="25" t="s">
        <v>12</v>
      </c>
      <c r="N1" s="27"/>
    </row>
    <row r="2" spans="1:14" s="30" customFormat="1" ht="15.75" thickTop="1">
      <c r="A2" s="16" t="s">
        <v>0</v>
      </c>
      <c r="B2" s="40" t="s">
        <v>19</v>
      </c>
      <c r="C2" s="42" t="s">
        <v>18</v>
      </c>
      <c r="D2" s="23" t="s">
        <v>2</v>
      </c>
      <c r="E2" s="23" t="s">
        <v>3</v>
      </c>
      <c r="F2" s="24" t="s">
        <v>10</v>
      </c>
      <c r="G2" s="40" t="s">
        <v>19</v>
      </c>
      <c r="H2" s="42" t="s">
        <v>18</v>
      </c>
      <c r="I2" s="23" t="s">
        <v>2</v>
      </c>
      <c r="J2" s="23" t="s">
        <v>3</v>
      </c>
      <c r="K2" s="24" t="s">
        <v>10</v>
      </c>
      <c r="L2" s="22" t="s">
        <v>1</v>
      </c>
      <c r="M2" s="23" t="s">
        <v>2</v>
      </c>
      <c r="N2" s="24" t="s">
        <v>3</v>
      </c>
    </row>
    <row r="3" spans="1:14" s="30" customFormat="1" ht="15.75" thickBot="1">
      <c r="A3" s="6" t="s">
        <v>4</v>
      </c>
      <c r="B3" s="41" t="s">
        <v>5</v>
      </c>
      <c r="C3" s="43" t="s">
        <v>5</v>
      </c>
      <c r="D3" s="7" t="s">
        <v>6</v>
      </c>
      <c r="E3" s="7"/>
      <c r="F3" s="8" t="s">
        <v>11</v>
      </c>
      <c r="G3" s="41" t="s">
        <v>5</v>
      </c>
      <c r="H3" s="43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5" t="s">
        <v>7</v>
      </c>
    </row>
    <row r="4" spans="1:15" s="30" customFormat="1" ht="15.75" thickTop="1">
      <c r="A4" s="17" t="s">
        <v>20</v>
      </c>
      <c r="B4" s="59">
        <v>874.77</v>
      </c>
      <c r="C4" s="60">
        <v>489.25</v>
      </c>
      <c r="D4" s="60">
        <v>1547.1</v>
      </c>
      <c r="E4" s="4">
        <f>SUM(B4:D4)</f>
        <v>2911.12</v>
      </c>
      <c r="F4" s="52">
        <f>IF(E$18=0,"0.00%",E4/E$18)</f>
        <v>0.004756972672996659</v>
      </c>
      <c r="G4" s="59">
        <v>1432.06</v>
      </c>
      <c r="H4" s="60">
        <v>982.75</v>
      </c>
      <c r="I4" s="60">
        <v>2555.72</v>
      </c>
      <c r="J4" s="4">
        <f>SUM(G4:I4)</f>
        <v>4970.53</v>
      </c>
      <c r="K4" s="5">
        <f>IF(J$18=0,"0.00%",J4/J$18)</f>
        <v>0.00758734773553497</v>
      </c>
      <c r="L4" s="54">
        <f>IF((G4+H4)=0,"0.00%",(B4+C4)/(G4+H4)-1)</f>
        <v>-0.43514396577784586</v>
      </c>
      <c r="M4" s="55">
        <f>IF(I4=0,"0.00%",D4/I4-1)</f>
        <v>-0.39465199630632464</v>
      </c>
      <c r="N4" s="56">
        <f>IF(J4=0,"0.00%",E4/J4-1)</f>
        <v>-0.414324025808113</v>
      </c>
      <c r="O4" s="1"/>
    </row>
    <row r="5" spans="1:15" s="30" customFormat="1" ht="15">
      <c r="A5" s="18" t="s">
        <v>21</v>
      </c>
      <c r="B5" s="50">
        <v>57254.99</v>
      </c>
      <c r="C5" s="2">
        <v>0</v>
      </c>
      <c r="D5" s="2">
        <v>59956.32</v>
      </c>
      <c r="E5" s="4">
        <f aca="true" t="shared" si="0" ref="E5:E17">SUM(B5:D5)</f>
        <v>117211.31</v>
      </c>
      <c r="F5" s="52">
        <f aca="true" t="shared" si="1" ref="F5:F17">IF(E$18=0,"0.00%",E5/E$18)</f>
        <v>0.19153143760344477</v>
      </c>
      <c r="G5" s="50">
        <v>61626.49</v>
      </c>
      <c r="H5" s="2">
        <v>0</v>
      </c>
      <c r="I5" s="2">
        <v>63001.27</v>
      </c>
      <c r="J5" s="4">
        <f aca="true" t="shared" si="2" ref="J5:J16">SUM(G5:I5)</f>
        <v>124627.76</v>
      </c>
      <c r="K5" s="5">
        <f aca="true" t="shared" si="3" ref="K5:K17">IF(J$18=0,"0.00%",J5/J$18)</f>
        <v>0.19024010570719738</v>
      </c>
      <c r="L5" s="54">
        <f aca="true" t="shared" si="4" ref="L5:L17">IF((G5+H5)=0,"0.00%",(B5+C5)/(G5+H5)-1)</f>
        <v>-0.07093540456384906</v>
      </c>
      <c r="M5" s="55">
        <f aca="true" t="shared" si="5" ref="M5:M17">IF(I5=0,"0.00%",D5/I5-1)</f>
        <v>-0.048331565379554964</v>
      </c>
      <c r="N5" s="56">
        <f aca="true" t="shared" si="6" ref="N5:N17">IF(J5=0,"0.00%",E5/J5-1)</f>
        <v>-0.05950881248286899</v>
      </c>
      <c r="O5" s="1"/>
    </row>
    <row r="6" spans="1:15" s="30" customFormat="1" ht="15">
      <c r="A6" s="18" t="s">
        <v>22</v>
      </c>
      <c r="B6" s="50">
        <v>0</v>
      </c>
      <c r="C6" s="2">
        <v>0</v>
      </c>
      <c r="D6" s="2">
        <v>8827.3</v>
      </c>
      <c r="E6" s="4">
        <f t="shared" si="0"/>
        <v>8827.3</v>
      </c>
      <c r="F6" s="52">
        <f t="shared" si="1"/>
        <v>0.014424422516537763</v>
      </c>
      <c r="G6" s="50">
        <v>0</v>
      </c>
      <c r="H6" s="2">
        <v>0</v>
      </c>
      <c r="I6" s="2">
        <v>8853.51</v>
      </c>
      <c r="J6" s="4">
        <f t="shared" si="2"/>
        <v>8853.51</v>
      </c>
      <c r="K6" s="5">
        <f t="shared" si="3"/>
        <v>0.013514586784515177</v>
      </c>
      <c r="L6" s="54" t="str">
        <f t="shared" si="4"/>
        <v>0.00%</v>
      </c>
      <c r="M6" s="55">
        <f t="shared" si="5"/>
        <v>-0.002960407793067499</v>
      </c>
      <c r="N6" s="56">
        <f t="shared" si="6"/>
        <v>-0.002960407793067499</v>
      </c>
      <c r="O6" s="1"/>
    </row>
    <row r="7" spans="1:15" s="30" customFormat="1" ht="15">
      <c r="A7" s="18" t="s">
        <v>15</v>
      </c>
      <c r="B7" s="50">
        <v>1023.86</v>
      </c>
      <c r="C7" s="2">
        <v>1165.09</v>
      </c>
      <c r="D7" s="2">
        <v>2297.12</v>
      </c>
      <c r="E7" s="4">
        <f t="shared" si="0"/>
        <v>4486.07</v>
      </c>
      <c r="F7" s="52">
        <f t="shared" si="1"/>
        <v>0.007330550578179575</v>
      </c>
      <c r="G7" s="50">
        <v>914.37</v>
      </c>
      <c r="H7" s="2">
        <v>2517.45</v>
      </c>
      <c r="I7" s="2">
        <v>3547.62</v>
      </c>
      <c r="J7" s="4">
        <f t="shared" si="2"/>
        <v>6979.44</v>
      </c>
      <c r="K7" s="5">
        <f t="shared" si="3"/>
        <v>0.010653881634212487</v>
      </c>
      <c r="L7" s="54">
        <f t="shared" si="4"/>
        <v>-0.3621606028288197</v>
      </c>
      <c r="M7" s="55">
        <f t="shared" si="5"/>
        <v>-0.3524898382577616</v>
      </c>
      <c r="N7" s="56">
        <f t="shared" si="6"/>
        <v>-0.3572449938677028</v>
      </c>
      <c r="O7" s="1"/>
    </row>
    <row r="8" spans="1:15" s="30" customFormat="1" ht="15">
      <c r="A8" s="18" t="s">
        <v>16</v>
      </c>
      <c r="B8" s="50">
        <v>12</v>
      </c>
      <c r="C8" s="2">
        <v>7</v>
      </c>
      <c r="D8" s="2">
        <v>541.54</v>
      </c>
      <c r="E8" s="4">
        <f t="shared" si="0"/>
        <v>560.54</v>
      </c>
      <c r="F8" s="52">
        <f t="shared" si="1"/>
        <v>0.0009159613695490216</v>
      </c>
      <c r="G8" s="50">
        <v>101.37</v>
      </c>
      <c r="H8" s="2">
        <v>11.9</v>
      </c>
      <c r="I8" s="2">
        <v>402.83</v>
      </c>
      <c r="J8" s="4">
        <f t="shared" si="2"/>
        <v>516.1</v>
      </c>
      <c r="K8" s="5">
        <f t="shared" si="3"/>
        <v>0.0007878093817580014</v>
      </c>
      <c r="L8" s="54">
        <f t="shared" si="4"/>
        <v>-0.8322592036726406</v>
      </c>
      <c r="M8" s="55">
        <f t="shared" si="5"/>
        <v>0.3443388029689942</v>
      </c>
      <c r="N8" s="56">
        <f t="shared" si="6"/>
        <v>0.08610734353807392</v>
      </c>
      <c r="O8" s="1"/>
    </row>
    <row r="9" spans="1:15" s="30" customFormat="1" ht="15">
      <c r="A9" s="18" t="s">
        <v>23</v>
      </c>
      <c r="B9" s="50">
        <v>0</v>
      </c>
      <c r="C9" s="2">
        <v>0</v>
      </c>
      <c r="D9" s="2">
        <v>41.4</v>
      </c>
      <c r="E9" s="4">
        <f t="shared" si="0"/>
        <v>41.4</v>
      </c>
      <c r="F9" s="52">
        <f t="shared" si="1"/>
        <v>6.765048114198718E-05</v>
      </c>
      <c r="G9" s="50">
        <v>0</v>
      </c>
      <c r="H9" s="2">
        <v>0</v>
      </c>
      <c r="I9" s="2">
        <v>97.26</v>
      </c>
      <c r="J9" s="4">
        <f t="shared" si="2"/>
        <v>97.26</v>
      </c>
      <c r="K9" s="5">
        <f t="shared" si="3"/>
        <v>0.0001484641357678419</v>
      </c>
      <c r="L9" s="54" t="str">
        <f t="shared" si="4"/>
        <v>0.00%</v>
      </c>
      <c r="M9" s="55">
        <f t="shared" si="5"/>
        <v>-0.5743368291178286</v>
      </c>
      <c r="N9" s="56">
        <f t="shared" si="6"/>
        <v>-0.5743368291178286</v>
      </c>
      <c r="O9" s="1"/>
    </row>
    <row r="10" spans="1:15" s="30" customFormat="1" ht="15">
      <c r="A10" s="18" t="s">
        <v>13</v>
      </c>
      <c r="B10" s="50">
        <v>1788.73</v>
      </c>
      <c r="C10" s="2">
        <v>2584.33</v>
      </c>
      <c r="D10" s="2">
        <v>5568.24</v>
      </c>
      <c r="E10" s="4">
        <f t="shared" si="0"/>
        <v>9941.3</v>
      </c>
      <c r="F10" s="52">
        <f t="shared" si="1"/>
        <v>0.01624477604291877</v>
      </c>
      <c r="G10" s="50">
        <v>2093.11</v>
      </c>
      <c r="H10" s="2">
        <v>4761.71</v>
      </c>
      <c r="I10" s="2">
        <v>7189.87</v>
      </c>
      <c r="J10" s="4">
        <f t="shared" si="2"/>
        <v>14044.689999999999</v>
      </c>
      <c r="K10" s="5">
        <f t="shared" si="3"/>
        <v>0.02143874936229952</v>
      </c>
      <c r="L10" s="54">
        <f t="shared" si="4"/>
        <v>-0.36204597640784153</v>
      </c>
      <c r="M10" s="55">
        <f t="shared" si="5"/>
        <v>-0.22554371636761172</v>
      </c>
      <c r="N10" s="56">
        <f t="shared" si="6"/>
        <v>-0.2921666480356633</v>
      </c>
      <c r="O10" s="1"/>
    </row>
    <row r="11" spans="1:15" s="30" customFormat="1" ht="15">
      <c r="A11" s="18" t="s">
        <v>28</v>
      </c>
      <c r="B11" s="50">
        <v>88.15</v>
      </c>
      <c r="C11" s="2">
        <v>552.25</v>
      </c>
      <c r="D11" s="2">
        <v>256.08</v>
      </c>
      <c r="E11" s="4">
        <f t="shared" si="0"/>
        <v>896.48</v>
      </c>
      <c r="F11" s="52">
        <f t="shared" si="1"/>
        <v>0.0014649107085547986</v>
      </c>
      <c r="G11" s="50">
        <v>283.6</v>
      </c>
      <c r="H11" s="2">
        <v>371.1</v>
      </c>
      <c r="I11" s="2">
        <v>660.3</v>
      </c>
      <c r="J11" s="4">
        <f t="shared" si="2"/>
        <v>1315</v>
      </c>
      <c r="K11" s="5">
        <f t="shared" si="3"/>
        <v>0.002007303501282255</v>
      </c>
      <c r="L11" s="54">
        <f t="shared" si="4"/>
        <v>-0.02184206506797015</v>
      </c>
      <c r="M11" s="55">
        <f t="shared" si="5"/>
        <v>-0.6121762835074966</v>
      </c>
      <c r="N11" s="56">
        <f t="shared" si="6"/>
        <v>-0.3182661596958175</v>
      </c>
      <c r="O11" s="1"/>
    </row>
    <row r="12" spans="1:15" s="30" customFormat="1" ht="15">
      <c r="A12" s="18" t="s">
        <v>24</v>
      </c>
      <c r="B12" s="50">
        <v>1330.02</v>
      </c>
      <c r="C12" s="2">
        <v>310.75</v>
      </c>
      <c r="D12" s="2">
        <v>1155.62</v>
      </c>
      <c r="E12" s="4">
        <f t="shared" si="0"/>
        <v>2796.39</v>
      </c>
      <c r="F12" s="52">
        <f t="shared" si="1"/>
        <v>0.004569495868614529</v>
      </c>
      <c r="G12" s="50">
        <v>1869.36</v>
      </c>
      <c r="H12" s="2">
        <v>2105.05</v>
      </c>
      <c r="I12" s="2">
        <v>2841.14</v>
      </c>
      <c r="J12" s="4">
        <f t="shared" si="2"/>
        <v>6815.549999999999</v>
      </c>
      <c r="K12" s="5">
        <f t="shared" si="3"/>
        <v>0.01040370903282454</v>
      </c>
      <c r="L12" s="54">
        <f t="shared" si="4"/>
        <v>-0.5871663970249672</v>
      </c>
      <c r="M12" s="55">
        <f t="shared" si="5"/>
        <v>-0.5932548202482102</v>
      </c>
      <c r="N12" s="56">
        <f t="shared" si="6"/>
        <v>-0.5897044259084006</v>
      </c>
      <c r="O12" s="1"/>
    </row>
    <row r="13" spans="1:15" s="30" customFormat="1" ht="15">
      <c r="A13" s="18" t="s">
        <v>25</v>
      </c>
      <c r="B13" s="50">
        <v>61.47</v>
      </c>
      <c r="C13" s="2">
        <v>221.89</v>
      </c>
      <c r="D13" s="2">
        <v>520.66</v>
      </c>
      <c r="E13" s="4">
        <f t="shared" si="0"/>
        <v>804.02</v>
      </c>
      <c r="F13" s="52">
        <f t="shared" si="1"/>
        <v>0.0013138246340043606</v>
      </c>
      <c r="G13" s="50">
        <v>292.39</v>
      </c>
      <c r="H13" s="2">
        <v>725.84</v>
      </c>
      <c r="I13" s="2">
        <v>976.67</v>
      </c>
      <c r="J13" s="4">
        <f t="shared" si="2"/>
        <v>1994.9</v>
      </c>
      <c r="K13" s="5">
        <f t="shared" si="3"/>
        <v>0.0030451481024395214</v>
      </c>
      <c r="L13" s="54">
        <f t="shared" si="4"/>
        <v>-0.7217131689303988</v>
      </c>
      <c r="M13" s="55">
        <f t="shared" si="5"/>
        <v>-0.46690284333500565</v>
      </c>
      <c r="N13" s="56">
        <f t="shared" si="6"/>
        <v>-0.596962253747055</v>
      </c>
      <c r="O13" s="1"/>
    </row>
    <row r="14" spans="1:15" s="30" customFormat="1" ht="15">
      <c r="A14" s="18" t="s">
        <v>26</v>
      </c>
      <c r="B14" s="50">
        <v>15668.52</v>
      </c>
      <c r="C14" s="2">
        <v>12372.66</v>
      </c>
      <c r="D14" s="2">
        <v>3313.72</v>
      </c>
      <c r="E14" s="4">
        <f t="shared" si="0"/>
        <v>31354.9</v>
      </c>
      <c r="F14" s="52">
        <f t="shared" si="1"/>
        <v>0.0512360886753356</v>
      </c>
      <c r="G14" s="50">
        <v>24464.66</v>
      </c>
      <c r="H14" s="2">
        <v>11711.13</v>
      </c>
      <c r="I14" s="2">
        <v>2632.57</v>
      </c>
      <c r="J14" s="4">
        <f t="shared" si="2"/>
        <v>38808.36</v>
      </c>
      <c r="K14" s="5">
        <f t="shared" si="3"/>
        <v>0.05923966304716518</v>
      </c>
      <c r="L14" s="54">
        <f t="shared" si="4"/>
        <v>-0.22486336856776312</v>
      </c>
      <c r="M14" s="55">
        <f t="shared" si="5"/>
        <v>0.2587395586822001</v>
      </c>
      <c r="N14" s="56">
        <f t="shared" si="6"/>
        <v>-0.1920581029448294</v>
      </c>
      <c r="O14" s="1"/>
    </row>
    <row r="15" spans="1:15" s="30" customFormat="1" ht="15">
      <c r="A15" s="18" t="s">
        <v>14</v>
      </c>
      <c r="B15" s="50">
        <v>369.16</v>
      </c>
      <c r="C15" s="2">
        <v>360.15</v>
      </c>
      <c r="D15" s="2">
        <v>1127.89</v>
      </c>
      <c r="E15" s="4">
        <f t="shared" si="0"/>
        <v>1857.2</v>
      </c>
      <c r="F15" s="52">
        <f t="shared" si="1"/>
        <v>0.0030347940477511736</v>
      </c>
      <c r="G15" s="50">
        <v>685.09</v>
      </c>
      <c r="H15" s="2">
        <v>722.65</v>
      </c>
      <c r="I15" s="2">
        <v>1300.71</v>
      </c>
      <c r="J15" s="4">
        <f t="shared" si="2"/>
        <v>2708.45</v>
      </c>
      <c r="K15" s="5">
        <f t="shared" si="3"/>
        <v>0.0041343583026980405</v>
      </c>
      <c r="L15" s="54">
        <f t="shared" si="4"/>
        <v>-0.48192848111156894</v>
      </c>
      <c r="M15" s="55">
        <f t="shared" si="5"/>
        <v>-0.1328658963181646</v>
      </c>
      <c r="N15" s="56">
        <f t="shared" si="6"/>
        <v>-0.31429415348261913</v>
      </c>
      <c r="O15" s="1"/>
    </row>
    <row r="16" spans="1:15" s="30" customFormat="1" ht="15">
      <c r="A16" s="18" t="s">
        <v>27</v>
      </c>
      <c r="B16" s="50">
        <v>198357.11</v>
      </c>
      <c r="C16" s="2">
        <v>6355.15</v>
      </c>
      <c r="D16" s="2">
        <v>225568.75</v>
      </c>
      <c r="E16" s="4">
        <f t="shared" si="0"/>
        <v>430281.01</v>
      </c>
      <c r="F16" s="52">
        <f t="shared" si="1"/>
        <v>0.7031091148009709</v>
      </c>
      <c r="G16" s="50">
        <v>198310.3</v>
      </c>
      <c r="H16" s="2">
        <v>7385.45</v>
      </c>
      <c r="I16" s="2">
        <v>237012.06</v>
      </c>
      <c r="J16" s="4">
        <f t="shared" si="2"/>
        <v>442707.81</v>
      </c>
      <c r="K16" s="5">
        <f t="shared" si="3"/>
        <v>0.6757786593596953</v>
      </c>
      <c r="L16" s="54">
        <f t="shared" si="4"/>
        <v>-0.004781284980365563</v>
      </c>
      <c r="M16" s="55">
        <f t="shared" si="5"/>
        <v>-0.04828155158011793</v>
      </c>
      <c r="N16" s="56">
        <f t="shared" si="6"/>
        <v>-0.028069981417314427</v>
      </c>
      <c r="O16" s="1"/>
    </row>
    <row r="17" spans="1:15" s="30" customFormat="1" ht="15.75" thickBot="1">
      <c r="A17" s="19" t="s">
        <v>9</v>
      </c>
      <c r="B17" s="51">
        <v>0</v>
      </c>
      <c r="C17" s="33">
        <v>0</v>
      </c>
      <c r="D17" s="2">
        <v>0</v>
      </c>
      <c r="E17" s="4">
        <f t="shared" si="0"/>
        <v>0</v>
      </c>
      <c r="F17" s="52">
        <f t="shared" si="1"/>
        <v>0</v>
      </c>
      <c r="G17" s="51">
        <v>0</v>
      </c>
      <c r="H17" s="33">
        <v>0</v>
      </c>
      <c r="I17" s="2">
        <v>668.35</v>
      </c>
      <c r="J17" s="4">
        <f>SUM(G17:I17)</f>
        <v>668.35</v>
      </c>
      <c r="K17" s="5">
        <f t="shared" si="3"/>
        <v>0.0010202139126098823</v>
      </c>
      <c r="L17" s="54" t="str">
        <f t="shared" si="4"/>
        <v>0.00%</v>
      </c>
      <c r="M17" s="55">
        <f t="shared" si="5"/>
        <v>-1</v>
      </c>
      <c r="N17" s="56">
        <f t="shared" si="6"/>
        <v>-1</v>
      </c>
      <c r="O17" s="1"/>
    </row>
    <row r="18" spans="1:251" s="30" customFormat="1" ht="16.5" thickBot="1" thickTop="1">
      <c r="A18" s="12" t="s">
        <v>8</v>
      </c>
      <c r="B18" s="13">
        <f>SUM(B4:B17)</f>
        <v>276828.77999999997</v>
      </c>
      <c r="C18" s="13">
        <f>SUM(C4:C17)</f>
        <v>24418.520000000004</v>
      </c>
      <c r="D18" s="13">
        <f>SUM(D4:D17)</f>
        <v>310721.74</v>
      </c>
      <c r="E18" s="14">
        <f>SUM(E4:E17)</f>
        <v>611969.04</v>
      </c>
      <c r="F18" s="53">
        <f>IF(E$18=0,"0.00%",E18/E$18)</f>
        <v>1</v>
      </c>
      <c r="G18" s="13">
        <f>SUM(G4:G17)</f>
        <v>292072.8</v>
      </c>
      <c r="H18" s="13">
        <f>SUM(H4:H17)</f>
        <v>31295.030000000002</v>
      </c>
      <c r="I18" s="14">
        <f>SUM(I4:I17)</f>
        <v>331739.87999999995</v>
      </c>
      <c r="J18" s="14">
        <f>SUM(J4:J17)</f>
        <v>655107.71</v>
      </c>
      <c r="K18" s="15">
        <f>IF(J$18=0,"0.00%",J18/J$18)</f>
        <v>1</v>
      </c>
      <c r="L18" s="57">
        <f>IF(H18=0,"0.00%",(B18+C18)/(G18+H18)-1)</f>
        <v>-0.068406711947815</v>
      </c>
      <c r="M18" s="58">
        <f>IF(I18=0,"0.00%",D18/I18-1)</f>
        <v>-0.06335729065796958</v>
      </c>
      <c r="N18" s="53">
        <f>IF(J18=0,"0.00%",E18/J18-1)</f>
        <v>-0.06584973637388569</v>
      </c>
      <c r="O18" s="3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</row>
    <row r="19" spans="1:15" s="30" customFormat="1" ht="15.75" thickBot="1" thickTop="1">
      <c r="A19" s="29"/>
      <c r="B19" s="29"/>
      <c r="C19" s="46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30" customFormat="1" ht="16.5" thickBot="1" thickTop="1">
      <c r="A20" s="21" t="s">
        <v>17</v>
      </c>
      <c r="B20" s="38"/>
      <c r="C20" s="47"/>
      <c r="D20" s="36" t="s">
        <v>32</v>
      </c>
      <c r="E20" s="26"/>
      <c r="F20" s="27"/>
      <c r="G20" s="28"/>
      <c r="H20" s="26"/>
      <c r="I20" s="37" t="s">
        <v>30</v>
      </c>
      <c r="J20" s="26"/>
      <c r="K20" s="27"/>
      <c r="L20" s="28"/>
      <c r="M20" s="25" t="s">
        <v>12</v>
      </c>
      <c r="N20" s="27"/>
      <c r="O20" s="1"/>
    </row>
    <row r="21" spans="1:15" s="30" customFormat="1" ht="15.75" thickTop="1">
      <c r="A21" s="16" t="s">
        <v>0</v>
      </c>
      <c r="B21" s="40" t="s">
        <v>19</v>
      </c>
      <c r="C21" s="42" t="s">
        <v>18</v>
      </c>
      <c r="D21" s="23" t="s">
        <v>2</v>
      </c>
      <c r="E21" s="23" t="s">
        <v>3</v>
      </c>
      <c r="F21" s="24" t="s">
        <v>10</v>
      </c>
      <c r="G21" s="40" t="s">
        <v>19</v>
      </c>
      <c r="H21" s="42" t="s">
        <v>18</v>
      </c>
      <c r="I21" s="23" t="s">
        <v>2</v>
      </c>
      <c r="J21" s="23" t="s">
        <v>3</v>
      </c>
      <c r="K21" s="24" t="s">
        <v>10</v>
      </c>
      <c r="L21" s="22" t="s">
        <v>1</v>
      </c>
      <c r="M21" s="23" t="s">
        <v>2</v>
      </c>
      <c r="N21" s="24" t="s">
        <v>3</v>
      </c>
      <c r="O21" s="1"/>
    </row>
    <row r="22" spans="1:15" s="30" customFormat="1" ht="15.75" thickBot="1">
      <c r="A22" s="6" t="s">
        <v>4</v>
      </c>
      <c r="B22" s="41" t="s">
        <v>5</v>
      </c>
      <c r="C22" s="43" t="s">
        <v>5</v>
      </c>
      <c r="D22" s="7" t="s">
        <v>6</v>
      </c>
      <c r="E22" s="7"/>
      <c r="F22" s="8" t="s">
        <v>11</v>
      </c>
      <c r="G22" s="41" t="s">
        <v>5</v>
      </c>
      <c r="H22" s="43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5" t="s">
        <v>7</v>
      </c>
      <c r="O22" s="1"/>
    </row>
    <row r="23" spans="1:15" s="30" customFormat="1" ht="15.75" thickTop="1">
      <c r="A23" s="17" t="s">
        <v>20</v>
      </c>
      <c r="B23" s="49">
        <v>1662.34</v>
      </c>
      <c r="C23" s="44">
        <v>986.8</v>
      </c>
      <c r="D23" s="4">
        <v>2790.25</v>
      </c>
      <c r="E23" s="4">
        <f aca="true" t="shared" si="7" ref="E23:E36">SUM(B23:D23)</f>
        <v>5439.389999999999</v>
      </c>
      <c r="F23" s="52">
        <f>IF(E$37=0,"0.00%",E23/E$37)</f>
        <v>0.0043820041937099475</v>
      </c>
      <c r="G23" s="49">
        <v>2413.52</v>
      </c>
      <c r="H23" s="44">
        <v>1821.6</v>
      </c>
      <c r="I23" s="4">
        <v>4140.05</v>
      </c>
      <c r="J23" s="4">
        <f>SUM(G23:I23)</f>
        <v>8375.17</v>
      </c>
      <c r="K23" s="5">
        <f>IF(J$37=0,"0.00%",J23/J$37)</f>
        <v>0.00658101256507851</v>
      </c>
      <c r="L23" s="54">
        <f>IF((G23+H23)=0,"0.00",(B23+C23)/(G23+H23)-1)</f>
        <v>-0.37448289540792234</v>
      </c>
      <c r="M23" s="55">
        <f>IF(I23=0,"0.00%",D23/I23-1)</f>
        <v>-0.326034709725728</v>
      </c>
      <c r="N23" s="56">
        <f>IF(J23=0,"0.00%",E23/J23-1)</f>
        <v>-0.3505337802098346</v>
      </c>
      <c r="O23" s="1"/>
    </row>
    <row r="24" spans="1:15" s="30" customFormat="1" ht="15">
      <c r="A24" s="18" t="s">
        <v>21</v>
      </c>
      <c r="B24" s="50">
        <v>116751.29</v>
      </c>
      <c r="C24" s="45">
        <v>0</v>
      </c>
      <c r="D24" s="2">
        <v>132448.85</v>
      </c>
      <c r="E24" s="4">
        <f t="shared" si="7"/>
        <v>249200.14</v>
      </c>
      <c r="F24" s="52">
        <f aca="true" t="shared" si="8" ref="F24:F36">IF(E$37=0,"0.00%",E24/E$37)</f>
        <v>0.20075708095082467</v>
      </c>
      <c r="G24" s="50">
        <v>122588.39</v>
      </c>
      <c r="H24" s="45">
        <v>0</v>
      </c>
      <c r="I24" s="2">
        <v>134762.48</v>
      </c>
      <c r="J24" s="4">
        <f aca="true" t="shared" si="9" ref="J24:J36">SUM(G24:I24)</f>
        <v>257350.87</v>
      </c>
      <c r="K24" s="5">
        <f aca="true" t="shared" si="10" ref="K24:K36">IF(J$37=0,"0.00%",J24/J$37)</f>
        <v>0.2022202903468092</v>
      </c>
      <c r="L24" s="54">
        <f aca="true" t="shared" si="11" ref="L24:L36">IF((G24+H24)=0,"0.00",(B24+C24)/(G24+H24)-1)</f>
        <v>-0.04761543894980602</v>
      </c>
      <c r="M24" s="55">
        <f aca="true" t="shared" si="12" ref="M24:M36">IF(I24=0,"0.00%",D24/I24-1)</f>
        <v>-0.017168205868577147</v>
      </c>
      <c r="N24" s="56">
        <f aca="true" t="shared" si="13" ref="N24:N36">IF(J24=0,"0.00%",E24/J24-1)</f>
        <v>-0.03167166289354284</v>
      </c>
      <c r="O24" s="1"/>
    </row>
    <row r="25" spans="1:15" s="30" customFormat="1" ht="15">
      <c r="A25" s="18" t="s">
        <v>22</v>
      </c>
      <c r="B25" s="50">
        <v>0</v>
      </c>
      <c r="C25" s="45">
        <v>0</v>
      </c>
      <c r="D25" s="2">
        <v>17138.31</v>
      </c>
      <c r="E25" s="4">
        <f t="shared" si="7"/>
        <v>17138.31</v>
      </c>
      <c r="F25" s="52">
        <f t="shared" si="8"/>
        <v>0.013806722131176685</v>
      </c>
      <c r="G25" s="50">
        <v>0</v>
      </c>
      <c r="H25" s="45">
        <v>0</v>
      </c>
      <c r="I25" s="2">
        <v>17463.66</v>
      </c>
      <c r="J25" s="4">
        <f t="shared" si="9"/>
        <v>17463.66</v>
      </c>
      <c r="K25" s="5">
        <f t="shared" si="10"/>
        <v>0.013722535290896658</v>
      </c>
      <c r="L25" s="54" t="str">
        <f t="shared" si="11"/>
        <v>0.00</v>
      </c>
      <c r="M25" s="55">
        <f t="shared" si="12"/>
        <v>-0.0186301153366476</v>
      </c>
      <c r="N25" s="56">
        <f t="shared" si="13"/>
        <v>-0.0186301153366476</v>
      </c>
      <c r="O25" s="1"/>
    </row>
    <row r="26" spans="1:15" s="30" customFormat="1" ht="15">
      <c r="A26" s="18" t="s">
        <v>15</v>
      </c>
      <c r="B26" s="50">
        <v>2128.07</v>
      </c>
      <c r="C26" s="45">
        <v>2849.91</v>
      </c>
      <c r="D26" s="2">
        <v>5561.06</v>
      </c>
      <c r="E26" s="4">
        <f t="shared" si="7"/>
        <v>10539.04</v>
      </c>
      <c r="F26" s="52">
        <f t="shared" si="8"/>
        <v>0.008490311869102398</v>
      </c>
      <c r="G26" s="50">
        <v>1543.11</v>
      </c>
      <c r="H26" s="45">
        <v>3930.3</v>
      </c>
      <c r="I26" s="2">
        <v>7282.92</v>
      </c>
      <c r="J26" s="4">
        <f t="shared" si="9"/>
        <v>12756.33</v>
      </c>
      <c r="K26" s="5">
        <f t="shared" si="10"/>
        <v>0.010023625551993326</v>
      </c>
      <c r="L26" s="54">
        <f t="shared" si="11"/>
        <v>-0.09051578449266551</v>
      </c>
      <c r="M26" s="55">
        <f t="shared" si="12"/>
        <v>-0.2364244012017157</v>
      </c>
      <c r="N26" s="56">
        <f t="shared" si="13"/>
        <v>-0.17381880211628253</v>
      </c>
      <c r="O26" s="1"/>
    </row>
    <row r="27" spans="1:15" s="30" customFormat="1" ht="15">
      <c r="A27" s="18" t="s">
        <v>16</v>
      </c>
      <c r="B27" s="50">
        <v>36</v>
      </c>
      <c r="C27" s="45">
        <v>35</v>
      </c>
      <c r="D27" s="2">
        <v>848.66</v>
      </c>
      <c r="E27" s="4">
        <f t="shared" si="7"/>
        <v>919.66</v>
      </c>
      <c r="F27" s="52">
        <f t="shared" si="8"/>
        <v>0.000740883440383442</v>
      </c>
      <c r="G27" s="50">
        <v>105.32</v>
      </c>
      <c r="H27" s="45">
        <v>17.85</v>
      </c>
      <c r="I27" s="2">
        <v>763.58</v>
      </c>
      <c r="J27" s="4">
        <f t="shared" si="9"/>
        <v>886.75</v>
      </c>
      <c r="K27" s="5">
        <f t="shared" si="10"/>
        <v>0.0006967873956090883</v>
      </c>
      <c r="L27" s="54">
        <f t="shared" si="11"/>
        <v>-0.4235609320451408</v>
      </c>
      <c r="M27" s="55">
        <f t="shared" si="12"/>
        <v>0.11142250975667234</v>
      </c>
      <c r="N27" s="56">
        <f t="shared" si="13"/>
        <v>0.03711305328446568</v>
      </c>
      <c r="O27" s="1"/>
    </row>
    <row r="28" spans="1:15" s="30" customFormat="1" ht="15">
      <c r="A28" s="18" t="s">
        <v>23</v>
      </c>
      <c r="B28" s="50">
        <v>17.99</v>
      </c>
      <c r="C28" s="45">
        <v>0</v>
      </c>
      <c r="D28" s="2">
        <v>71.3</v>
      </c>
      <c r="E28" s="4">
        <f t="shared" si="7"/>
        <v>89.28999999999999</v>
      </c>
      <c r="F28" s="52">
        <f t="shared" si="8"/>
        <v>7.193254288741223E-05</v>
      </c>
      <c r="G28" s="50">
        <v>0</v>
      </c>
      <c r="H28" s="45">
        <v>0</v>
      </c>
      <c r="I28" s="2">
        <v>151.36</v>
      </c>
      <c r="J28" s="4">
        <f t="shared" si="9"/>
        <v>151.36</v>
      </c>
      <c r="K28" s="5">
        <f t="shared" si="10"/>
        <v>0.00011893514541797759</v>
      </c>
      <c r="L28" s="54" t="str">
        <f t="shared" si="11"/>
        <v>0.00</v>
      </c>
      <c r="M28" s="55">
        <f t="shared" si="12"/>
        <v>-0.5289376321353065</v>
      </c>
      <c r="N28" s="56">
        <f t="shared" si="13"/>
        <v>-0.4100819238900635</v>
      </c>
      <c r="O28" s="1"/>
    </row>
    <row r="29" spans="1:15" s="30" customFormat="1" ht="15">
      <c r="A29" s="18" t="s">
        <v>13</v>
      </c>
      <c r="B29" s="50">
        <v>3483.52</v>
      </c>
      <c r="C29" s="45">
        <v>5586.6</v>
      </c>
      <c r="D29" s="2">
        <v>12182.95</v>
      </c>
      <c r="E29" s="4">
        <f t="shared" si="7"/>
        <v>21253.07</v>
      </c>
      <c r="F29" s="52">
        <f t="shared" si="8"/>
        <v>0.017121596699117194</v>
      </c>
      <c r="G29" s="50">
        <v>3894.41</v>
      </c>
      <c r="H29" s="45">
        <v>8904.33</v>
      </c>
      <c r="I29" s="2">
        <v>13510.16</v>
      </c>
      <c r="J29" s="4">
        <f t="shared" si="9"/>
        <v>26308.9</v>
      </c>
      <c r="K29" s="5">
        <f t="shared" si="10"/>
        <v>0.02067291785998302</v>
      </c>
      <c r="L29" s="54">
        <f t="shared" si="11"/>
        <v>-0.291327115012884</v>
      </c>
      <c r="M29" s="55">
        <f t="shared" si="12"/>
        <v>-0.09823791872191001</v>
      </c>
      <c r="N29" s="56">
        <f t="shared" si="13"/>
        <v>-0.1921718505904847</v>
      </c>
      <c r="O29" s="1"/>
    </row>
    <row r="30" spans="1:15" s="30" customFormat="1" ht="15">
      <c r="A30" s="18" t="s">
        <v>28</v>
      </c>
      <c r="B30" s="50">
        <v>453.88</v>
      </c>
      <c r="C30" s="45">
        <v>1476.45</v>
      </c>
      <c r="D30" s="2">
        <v>758.18</v>
      </c>
      <c r="E30" s="4">
        <f t="shared" si="7"/>
        <v>2688.5099999999998</v>
      </c>
      <c r="F30" s="52">
        <f t="shared" si="8"/>
        <v>0.0021658792796308284</v>
      </c>
      <c r="G30" s="50">
        <v>540.15</v>
      </c>
      <c r="H30" s="45">
        <v>551.25</v>
      </c>
      <c r="I30" s="2">
        <v>1114</v>
      </c>
      <c r="J30" s="4">
        <f t="shared" si="9"/>
        <v>2205.4</v>
      </c>
      <c r="K30" s="5">
        <f t="shared" si="10"/>
        <v>0.0017329517025951886</v>
      </c>
      <c r="L30" s="54">
        <f t="shared" si="11"/>
        <v>0.7686732636980023</v>
      </c>
      <c r="M30" s="55">
        <f t="shared" si="12"/>
        <v>-0.3194075403949731</v>
      </c>
      <c r="N30" s="56">
        <f t="shared" si="13"/>
        <v>0.21905776729844906</v>
      </c>
      <c r="O30" s="1"/>
    </row>
    <row r="31" spans="1:15" s="30" customFormat="1" ht="15">
      <c r="A31" s="18" t="s">
        <v>24</v>
      </c>
      <c r="B31" s="50">
        <v>2304.7</v>
      </c>
      <c r="C31" s="45">
        <v>772.2</v>
      </c>
      <c r="D31" s="2">
        <v>2864.89</v>
      </c>
      <c r="E31" s="4">
        <f t="shared" si="7"/>
        <v>5941.789999999999</v>
      </c>
      <c r="F31" s="52">
        <f t="shared" si="8"/>
        <v>0.004786740553287009</v>
      </c>
      <c r="G31" s="50">
        <v>2407.9</v>
      </c>
      <c r="H31" s="45">
        <v>2905.85</v>
      </c>
      <c r="I31" s="2">
        <v>4681.79</v>
      </c>
      <c r="J31" s="4">
        <f t="shared" si="9"/>
        <v>9995.54</v>
      </c>
      <c r="K31" s="5">
        <f t="shared" si="10"/>
        <v>0.007854261386305574</v>
      </c>
      <c r="L31" s="54">
        <f t="shared" si="11"/>
        <v>-0.4209550693954365</v>
      </c>
      <c r="M31" s="55">
        <f t="shared" si="12"/>
        <v>-0.3880780641592212</v>
      </c>
      <c r="N31" s="56">
        <f t="shared" si="13"/>
        <v>-0.4055558779215531</v>
      </c>
      <c r="O31" s="1"/>
    </row>
    <row r="32" spans="1:15" s="30" customFormat="1" ht="15">
      <c r="A32" s="18" t="s">
        <v>25</v>
      </c>
      <c r="B32" s="50">
        <v>162.58</v>
      </c>
      <c r="C32" s="45">
        <v>502.07</v>
      </c>
      <c r="D32" s="2">
        <v>1024.84</v>
      </c>
      <c r="E32" s="4">
        <f t="shared" si="7"/>
        <v>1689.4899999999998</v>
      </c>
      <c r="F32" s="52">
        <f t="shared" si="8"/>
        <v>0.0013610629620657865</v>
      </c>
      <c r="G32" s="50">
        <v>500.85</v>
      </c>
      <c r="H32" s="45">
        <v>1308.21</v>
      </c>
      <c r="I32" s="2">
        <v>1848.29</v>
      </c>
      <c r="J32" s="4">
        <f t="shared" si="9"/>
        <v>3657.35</v>
      </c>
      <c r="K32" s="5">
        <f t="shared" si="10"/>
        <v>0.002873860029693712</v>
      </c>
      <c r="L32" s="54">
        <f t="shared" si="11"/>
        <v>-0.6325992504394548</v>
      </c>
      <c r="M32" s="55">
        <f t="shared" si="12"/>
        <v>-0.4455199130006655</v>
      </c>
      <c r="N32" s="56">
        <f t="shared" si="13"/>
        <v>-0.5380562429081166</v>
      </c>
      <c r="O32" s="1"/>
    </row>
    <row r="33" spans="1:15" s="30" customFormat="1" ht="15">
      <c r="A33" s="18" t="s">
        <v>26</v>
      </c>
      <c r="B33" s="50">
        <v>27992.81</v>
      </c>
      <c r="C33" s="45">
        <v>24607</v>
      </c>
      <c r="D33" s="2">
        <v>5859.35</v>
      </c>
      <c r="E33" s="4">
        <f t="shared" si="7"/>
        <v>58459.159999999996</v>
      </c>
      <c r="F33" s="52">
        <f t="shared" si="8"/>
        <v>0.047095039017382614</v>
      </c>
      <c r="G33" s="50">
        <v>44994.64</v>
      </c>
      <c r="H33" s="45">
        <v>24019.56</v>
      </c>
      <c r="I33" s="2">
        <v>4971.23</v>
      </c>
      <c r="J33" s="4">
        <f t="shared" si="9"/>
        <v>73985.43</v>
      </c>
      <c r="K33" s="5">
        <f t="shared" si="10"/>
        <v>0.058136019264413315</v>
      </c>
      <c r="L33" s="54">
        <f t="shared" si="11"/>
        <v>-0.23784076320525338</v>
      </c>
      <c r="M33" s="55">
        <f t="shared" si="12"/>
        <v>0.17865196339738865</v>
      </c>
      <c r="N33" s="56">
        <f t="shared" si="13"/>
        <v>-0.20985577836068536</v>
      </c>
      <c r="O33" s="1"/>
    </row>
    <row r="34" spans="1:15" s="30" customFormat="1" ht="15">
      <c r="A34" s="18" t="s">
        <v>14</v>
      </c>
      <c r="B34" s="50">
        <v>1067.97</v>
      </c>
      <c r="C34" s="45">
        <v>884.65</v>
      </c>
      <c r="D34" s="2">
        <v>2114.36</v>
      </c>
      <c r="E34" s="4">
        <f t="shared" si="7"/>
        <v>4066.98</v>
      </c>
      <c r="F34" s="52">
        <f t="shared" si="8"/>
        <v>0.003276382722278506</v>
      </c>
      <c r="G34" s="50">
        <v>1188.36</v>
      </c>
      <c r="H34" s="45">
        <v>1099.85</v>
      </c>
      <c r="I34" s="2">
        <v>2160.86</v>
      </c>
      <c r="J34" s="4">
        <f t="shared" si="9"/>
        <v>4449.07</v>
      </c>
      <c r="K34" s="5">
        <f t="shared" si="10"/>
        <v>0.0034959750754807177</v>
      </c>
      <c r="L34" s="54">
        <f t="shared" si="11"/>
        <v>-0.1466604900773968</v>
      </c>
      <c r="M34" s="55">
        <f t="shared" si="12"/>
        <v>-0.021519209944188877</v>
      </c>
      <c r="N34" s="56">
        <f t="shared" si="13"/>
        <v>-0.08588086948508333</v>
      </c>
      <c r="O34" s="1"/>
    </row>
    <row r="35" spans="1:15" s="30" customFormat="1" ht="15">
      <c r="A35" s="18" t="s">
        <v>27</v>
      </c>
      <c r="B35" s="50">
        <v>405127.27</v>
      </c>
      <c r="C35" s="45">
        <v>12201.75</v>
      </c>
      <c r="D35" s="11">
        <v>446548.02</v>
      </c>
      <c r="E35" s="4">
        <f t="shared" si="7"/>
        <v>863877.04</v>
      </c>
      <c r="F35" s="52">
        <f t="shared" si="8"/>
        <v>0.6959443636381536</v>
      </c>
      <c r="G35" s="50">
        <v>380273.93</v>
      </c>
      <c r="H35" s="45">
        <v>12245.46</v>
      </c>
      <c r="I35" s="11">
        <v>459813.31</v>
      </c>
      <c r="J35" s="4">
        <f t="shared" si="9"/>
        <v>852332.7</v>
      </c>
      <c r="K35" s="5">
        <f t="shared" si="10"/>
        <v>0.6697430868062727</v>
      </c>
      <c r="L35" s="54">
        <f t="shared" si="11"/>
        <v>0.06320612594450425</v>
      </c>
      <c r="M35" s="55">
        <f t="shared" si="12"/>
        <v>-0.028849295380335982</v>
      </c>
      <c r="N35" s="56">
        <f t="shared" si="13"/>
        <v>0.01354440584058314</v>
      </c>
      <c r="O35" s="1"/>
    </row>
    <row r="36" spans="1:15" s="30" customFormat="1" ht="15.75" thickBot="1">
      <c r="A36" s="19" t="s">
        <v>9</v>
      </c>
      <c r="B36" s="50">
        <v>0</v>
      </c>
      <c r="C36" s="45">
        <v>0</v>
      </c>
      <c r="D36" s="33">
        <v>0</v>
      </c>
      <c r="E36" s="4">
        <f t="shared" si="7"/>
        <v>0</v>
      </c>
      <c r="F36" s="52">
        <f t="shared" si="8"/>
        <v>0</v>
      </c>
      <c r="G36" s="50">
        <v>115.3</v>
      </c>
      <c r="H36" s="45">
        <v>568.25</v>
      </c>
      <c r="I36" s="33">
        <v>2024.27</v>
      </c>
      <c r="J36" s="4">
        <f t="shared" si="9"/>
        <v>2707.8199999999997</v>
      </c>
      <c r="K36" s="5">
        <f t="shared" si="10"/>
        <v>0.0021277415794510304</v>
      </c>
      <c r="L36" s="54">
        <f t="shared" si="11"/>
        <v>-1</v>
      </c>
      <c r="M36" s="55">
        <f t="shared" si="12"/>
        <v>-1</v>
      </c>
      <c r="N36" s="56">
        <f t="shared" si="13"/>
        <v>-1</v>
      </c>
      <c r="O36" s="1"/>
    </row>
    <row r="37" spans="1:15" s="30" customFormat="1" ht="16.5" thickBot="1" thickTop="1">
      <c r="A37" s="12" t="s">
        <v>8</v>
      </c>
      <c r="B37" s="13">
        <f>SUM(B23:B36)</f>
        <v>561188.42</v>
      </c>
      <c r="C37" s="13">
        <f>SUM(C23:C36)</f>
        <v>49902.43</v>
      </c>
      <c r="D37" s="13">
        <f>SUM(D23:D36)</f>
        <v>630211.02</v>
      </c>
      <c r="E37" s="14">
        <f>SUM(E23:E36)</f>
        <v>1241301.8699999999</v>
      </c>
      <c r="F37" s="53">
        <f>IF(E$37=0,"0.00%",E37/E$37)</f>
        <v>1</v>
      </c>
      <c r="G37" s="13">
        <f>SUM(G23:G36)</f>
        <v>560565.8800000001</v>
      </c>
      <c r="H37" s="13">
        <f>SUM(H23:H36)</f>
        <v>57372.509999999995</v>
      </c>
      <c r="I37" s="14">
        <f>SUM(I23:I36)</f>
        <v>654687.96</v>
      </c>
      <c r="J37" s="14">
        <f>SUM(J23:J36)</f>
        <v>1272626.3499999999</v>
      </c>
      <c r="K37" s="15">
        <f>IF(J$37=0,"0.00%",J37/J$37)</f>
        <v>1</v>
      </c>
      <c r="L37" s="57">
        <f>IF(H37=0,"0.00%",(B37+C37)/(G37+H37)-1)</f>
        <v>-0.011081266532089074</v>
      </c>
      <c r="M37" s="58">
        <f>IF(I37=0,"0.00%",D37/I37-1)</f>
        <v>-0.03738718518666506</v>
      </c>
      <c r="N37" s="53">
        <f>IF(J37=0,"0.00%",E37/J37-1)</f>
        <v>-0.024614043234292615</v>
      </c>
      <c r="O37" s="32"/>
    </row>
    <row r="38" spans="3:15" s="30" customFormat="1" ht="15" thickTop="1">
      <c r="C38" s="4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4.25">
      <c r="A39" s="30"/>
      <c r="C39" s="48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  <row r="53" ht="14.25">
      <c r="A53" s="30"/>
    </row>
    <row r="54" ht="14.25">
      <c r="A54" s="30"/>
    </row>
    <row r="55" ht="14.25">
      <c r="A55" s="30"/>
    </row>
    <row r="56" ht="14.25">
      <c r="A56" s="30"/>
    </row>
    <row r="57" ht="14.25">
      <c r="A57" s="30"/>
    </row>
    <row r="58" ht="14.25">
      <c r="A58" s="30"/>
    </row>
    <row r="59" ht="14.25">
      <c r="A59" s="30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67" r:id="rId1"/>
  <headerFooter alignWithMargins="0">
    <oddHeader>&amp;C&amp;"Arial,Bold"&amp;14Prairie Land Border Sales Jan - Feb 14-15</oddHeader>
    <oddFooter>&amp;LStatistics and Reference Materials/Prairie Land Border (Feb 14-15)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2013-04-02T19:31:07Z</cp:lastPrinted>
  <dcterms:created xsi:type="dcterms:W3CDTF">2006-01-31T19:56:50Z</dcterms:created>
  <dcterms:modified xsi:type="dcterms:W3CDTF">2015-03-26T17:31:39Z</dcterms:modified>
  <cp:category/>
  <cp:version/>
  <cp:contentType/>
  <cp:contentStatus/>
</cp:coreProperties>
</file>