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<sst xmlns="http://schemas.openxmlformats.org/spreadsheetml/2006/main" count="90" uniqueCount="33">
  <si>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</si>
  <si>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</si>
  <si>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</si>
  <si>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</si>
  <si>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</si>
  <si>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</si>
  <si>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</si>
  <si>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</si>
  <si>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</si>
  <si>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</si>
  <si>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</si>
  <si>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</si>
  <si>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</si>
  <si>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</si>
  <si>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</si>
  <si>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</si>
  <si>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</si>
  <si>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</si>
  <si>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</si>
  <si>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</si>
  <si>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</si>
  <si>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</si>
  <si>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</si>
  <si>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</si>
  <si>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</si>
  <si>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</si>
  <si>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</si>
  <si>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</si>
  <si>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</si>
  <si>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Dec 13</t>
  </si>
  <si>
    <t>Jan - Dec 13</t>
  </si>
  <si>
    <t>Dec 14</t>
  </si>
  <si>
    <t>Jan - Dec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</si>
</sst>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7" xfId="0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0" fontId="1" fillId="33" borderId="20" xfId="57" applyNumberFormat="1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1" xfId="0" applyFont="1" applyBorder="1" applyAlignment="1">
      <alignment/>
    </xf>
    <xf numFmtId="17" fontId="3" fillId="0" borderId="17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4" fontId="2" fillId="0" borderId="3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7" fontId="3" fillId="0" borderId="2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0" fontId="2" fillId="0" borderId="36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8" xfId="57" applyNumberFormat="1" applyFont="1" applyFill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0">
      <selection activeCell="D37" sqref="D37"/>
    </sheetView>
  </sheetViews>
  <sheetFormatPr defaultColWidth="9.140625" defaultRowHeight="12.75"/>
  <cols>
    <col min="1" max="1" width="51.421875" style="19" customWidth="1"/>
    <col min="2" max="2" width="17.57421875" style="29" bestFit="1" customWidth="1"/>
    <col min="3" max="3" width="15.8515625" style="1" bestFit="1" customWidth="1"/>
    <col min="4" max="4" width="16.574218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3" customFormat="1" ht="16.5" thickBot="1" thickTop="1">
      <c r="A1" s="20" t="s">
        <v>17</v>
      </c>
      <c r="B1" s="37"/>
      <c r="C1" s="30" t="s">
        <v>31</v>
      </c>
      <c r="D1" s="30"/>
      <c r="E1" s="25"/>
      <c r="F1" s="26"/>
      <c r="G1" s="27"/>
      <c r="H1" s="30" t="s">
        <v>29</v>
      </c>
      <c r="I1" s="30"/>
      <c r="J1" s="25"/>
      <c r="K1" s="26"/>
      <c r="L1" s="27"/>
      <c r="M1" s="24" t="s">
        <v>12</v>
      </c>
      <c r="N1" s="26"/>
    </row>
    <row r="2" spans="1:14" s="29" customFormat="1" ht="15.75" thickTop="1">
      <c r="A2" s="15" t="s">
        <v>0</v>
      </c>
      <c r="B2" s="39" t="s">
        <v>19</v>
      </c>
      <c r="C2" s="41" t="s">
        <v>18</v>
      </c>
      <c r="D2" s="22" t="s">
        <v>2</v>
      </c>
      <c r="E2" s="22" t="s">
        <v>3</v>
      </c>
      <c r="F2" s="23" t="s">
        <v>10</v>
      </c>
      <c r="G2" s="39" t="s">
        <v>19</v>
      </c>
      <c r="H2" s="41" t="s">
        <v>18</v>
      </c>
      <c r="I2" s="22" t="s">
        <v>2</v>
      </c>
      <c r="J2" s="22" t="s">
        <v>3</v>
      </c>
      <c r="K2" s="23" t="s">
        <v>10</v>
      </c>
      <c r="L2" s="21" t="s">
        <v>1</v>
      </c>
      <c r="M2" s="22" t="s">
        <v>2</v>
      </c>
      <c r="N2" s="23" t="s">
        <v>3</v>
      </c>
    </row>
    <row r="3" spans="1:14" s="29" customFormat="1" ht="15.75" thickBot="1">
      <c r="A3" s="6" t="s">
        <v>4</v>
      </c>
      <c r="B3" s="40" t="s">
        <v>5</v>
      </c>
      <c r="C3" s="42" t="s">
        <v>5</v>
      </c>
      <c r="D3" s="7" t="s">
        <v>6</v>
      </c>
      <c r="E3" s="7"/>
      <c r="F3" s="8" t="s">
        <v>11</v>
      </c>
      <c r="G3" s="40" t="s">
        <v>5</v>
      </c>
      <c r="H3" s="42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4" t="s">
        <v>7</v>
      </c>
    </row>
    <row r="4" spans="1:15" s="29" customFormat="1" ht="15.75" thickTop="1">
      <c r="A4" s="16" t="s">
        <v>20</v>
      </c>
      <c r="B4" s="57">
        <v>1611.61</v>
      </c>
      <c r="C4" s="58">
        <v>1362.8</v>
      </c>
      <c r="D4" s="58">
        <v>2141.25</v>
      </c>
      <c r="E4" s="4">
        <f aca="true" t="shared" si="0" ref="E4:E17">SUM(B4:D4)</f>
        <v>5115.66</v>
      </c>
      <c r="F4" s="50">
        <f aca="true" t="shared" si="1" ref="F4:F18">IF(E$18=0,"0.00%",E4/E$18)</f>
        <v>0.006603068113767478</v>
      </c>
      <c r="G4" s="57">
        <v>1328.52</v>
      </c>
      <c r="H4" s="58">
        <v>1133.25</v>
      </c>
      <c r="I4" s="58">
        <v>2575.62</v>
      </c>
      <c r="J4" s="4">
        <f aca="true" t="shared" si="2" ref="J4:J17">SUM(G4:I4)</f>
        <v>5037.389999999999</v>
      </c>
      <c r="K4" s="5">
        <f aca="true" t="shared" si="3" ref="K4:K18">IF(J$18=0,"0.00%",J4/J$18)</f>
        <v>0.006980181270293804</v>
      </c>
      <c r="L4" s="52">
        <f aca="true" t="shared" si="4" ref="L4:L17">IF((G4+H4)=0,"0.00%",(B4+C4)/(G4+H4)-1)</f>
        <v>0.20824041238620983</v>
      </c>
      <c r="M4" s="53">
        <f aca="true" t="shared" si="5" ref="M4:M18">IF(I4=0,"0.00%",D4/I4-1)</f>
        <v>-0.16864677242760961</v>
      </c>
      <c r="N4" s="54">
        <f aca="true" t="shared" si="6" ref="N4:N18">IF(J4=0,"0.00%",E4/J4-1)</f>
        <v>0.015537808269758813</v>
      </c>
      <c r="O4" s="1"/>
    </row>
    <row r="5" spans="1:15" s="29" customFormat="1" ht="15">
      <c r="A5" s="17" t="s">
        <v>21</v>
      </c>
      <c r="B5" s="48">
        <v>78459.83</v>
      </c>
      <c r="C5" s="2">
        <v>0</v>
      </c>
      <c r="D5" s="2">
        <v>88164.73</v>
      </c>
      <c r="E5" s="4">
        <f t="shared" si="0"/>
        <v>166624.56</v>
      </c>
      <c r="F5" s="50">
        <f t="shared" si="1"/>
        <v>0.21507162694677442</v>
      </c>
      <c r="G5" s="48">
        <v>73648.76</v>
      </c>
      <c r="H5" s="2">
        <v>0</v>
      </c>
      <c r="I5" s="2">
        <v>84344.21</v>
      </c>
      <c r="J5" s="4">
        <f t="shared" si="2"/>
        <v>157992.97</v>
      </c>
      <c r="K5" s="5">
        <f t="shared" si="3"/>
        <v>0.21892677954895115</v>
      </c>
      <c r="L5" s="52">
        <f t="shared" si="4"/>
        <v>0.06532452141760436</v>
      </c>
      <c r="M5" s="53">
        <f t="shared" si="5"/>
        <v>0.04529676666602245</v>
      </c>
      <c r="N5" s="54">
        <f t="shared" si="6"/>
        <v>0.0546327472671726</v>
      </c>
      <c r="O5" s="1"/>
    </row>
    <row r="6" spans="1:15" s="29" customFormat="1" ht="15">
      <c r="A6" s="17" t="s">
        <v>22</v>
      </c>
      <c r="B6" s="48">
        <v>0</v>
      </c>
      <c r="C6" s="2">
        <v>0</v>
      </c>
      <c r="D6" s="2">
        <v>10922.5</v>
      </c>
      <c r="E6" s="4">
        <f t="shared" si="0"/>
        <v>10922.5</v>
      </c>
      <c r="F6" s="50">
        <f t="shared" si="1"/>
        <v>0.014098280861633745</v>
      </c>
      <c r="G6" s="48">
        <v>0</v>
      </c>
      <c r="H6" s="2">
        <v>0</v>
      </c>
      <c r="I6" s="2">
        <v>10637.82</v>
      </c>
      <c r="J6" s="4">
        <f t="shared" si="2"/>
        <v>10637.82</v>
      </c>
      <c r="K6" s="5">
        <f t="shared" si="3"/>
        <v>0.014740552532314719</v>
      </c>
      <c r="L6" s="52" t="str">
        <f t="shared" si="4"/>
        <v>0.00%</v>
      </c>
      <c r="M6" s="53">
        <f t="shared" si="5"/>
        <v>0.02676112210960513</v>
      </c>
      <c r="N6" s="54">
        <f t="shared" si="6"/>
        <v>0.02676112210960513</v>
      </c>
      <c r="O6" s="1"/>
    </row>
    <row r="7" spans="1:15" s="29" customFormat="1" ht="15">
      <c r="A7" s="17" t="s">
        <v>15</v>
      </c>
      <c r="B7" s="48">
        <v>1610.98</v>
      </c>
      <c r="C7" s="2">
        <v>1672.51</v>
      </c>
      <c r="D7" s="2">
        <v>4692.01</v>
      </c>
      <c r="E7" s="4">
        <f t="shared" si="0"/>
        <v>7975.5</v>
      </c>
      <c r="F7" s="50">
        <f t="shared" si="1"/>
        <v>0.010294423347398484</v>
      </c>
      <c r="G7" s="48">
        <v>1315.92</v>
      </c>
      <c r="H7" s="2">
        <v>2098.9</v>
      </c>
      <c r="I7" s="2">
        <v>6321.14</v>
      </c>
      <c r="J7" s="4">
        <f t="shared" si="2"/>
        <v>9735.960000000001</v>
      </c>
      <c r="K7" s="5">
        <f t="shared" si="3"/>
        <v>0.013490868414065554</v>
      </c>
      <c r="L7" s="52">
        <f t="shared" si="4"/>
        <v>-0.03845883531196381</v>
      </c>
      <c r="M7" s="53">
        <f t="shared" si="5"/>
        <v>-0.25772724540193703</v>
      </c>
      <c r="N7" s="54">
        <f t="shared" si="6"/>
        <v>-0.1808203813491428</v>
      </c>
      <c r="O7" s="1"/>
    </row>
    <row r="8" spans="1:15" s="29" customFormat="1" ht="15">
      <c r="A8" s="17" t="s">
        <v>16</v>
      </c>
      <c r="B8" s="48">
        <v>118.02</v>
      </c>
      <c r="C8" s="2">
        <v>109.5</v>
      </c>
      <c r="D8" s="2">
        <v>539.73</v>
      </c>
      <c r="E8" s="4">
        <f t="shared" si="0"/>
        <v>767.25</v>
      </c>
      <c r="F8" s="50">
        <f t="shared" si="1"/>
        <v>0.0009903324322351559</v>
      </c>
      <c r="G8" s="48">
        <v>26.71</v>
      </c>
      <c r="H8" s="2">
        <v>46.65</v>
      </c>
      <c r="I8" s="2">
        <v>1011.06</v>
      </c>
      <c r="J8" s="4">
        <f t="shared" si="2"/>
        <v>1084.4199999999998</v>
      </c>
      <c r="K8" s="5">
        <f t="shared" si="3"/>
        <v>0.0015026527970103578</v>
      </c>
      <c r="L8" s="52">
        <f t="shared" si="4"/>
        <v>2.101417666303162</v>
      </c>
      <c r="M8" s="53">
        <f t="shared" si="5"/>
        <v>-0.4661741142958874</v>
      </c>
      <c r="N8" s="54">
        <f t="shared" si="6"/>
        <v>-0.2924789288283136</v>
      </c>
      <c r="O8" s="1"/>
    </row>
    <row r="9" spans="1:15" s="29" customFormat="1" ht="15">
      <c r="A9" s="17" t="s">
        <v>23</v>
      </c>
      <c r="B9" s="48">
        <v>62.99</v>
      </c>
      <c r="C9" s="2">
        <v>0</v>
      </c>
      <c r="D9" s="2">
        <v>111.15</v>
      </c>
      <c r="E9" s="4">
        <f t="shared" si="0"/>
        <v>174.14000000000001</v>
      </c>
      <c r="F9" s="50">
        <f t="shared" si="1"/>
        <v>0.00022477222515403074</v>
      </c>
      <c r="G9" s="48">
        <v>17</v>
      </c>
      <c r="H9" s="2">
        <v>0</v>
      </c>
      <c r="I9" s="2">
        <v>69.09</v>
      </c>
      <c r="J9" s="4">
        <f t="shared" si="2"/>
        <v>86.09</v>
      </c>
      <c r="K9" s="5">
        <f t="shared" si="3"/>
        <v>0.00011929269037330714</v>
      </c>
      <c r="L9" s="52">
        <f t="shared" si="4"/>
        <v>2.705294117647059</v>
      </c>
      <c r="M9" s="53">
        <f t="shared" si="5"/>
        <v>0.6087711680416847</v>
      </c>
      <c r="N9" s="54">
        <f t="shared" si="6"/>
        <v>1.0227668718782672</v>
      </c>
      <c r="O9" s="1"/>
    </row>
    <row r="10" spans="1:15" s="29" customFormat="1" ht="15">
      <c r="A10" s="17" t="s">
        <v>13</v>
      </c>
      <c r="B10" s="48">
        <v>2949.68</v>
      </c>
      <c r="C10" s="2">
        <v>3715.79</v>
      </c>
      <c r="D10" s="2">
        <v>9133.22</v>
      </c>
      <c r="E10" s="4">
        <f t="shared" si="0"/>
        <v>15798.689999999999</v>
      </c>
      <c r="F10" s="50">
        <f t="shared" si="1"/>
        <v>0.020392251670028328</v>
      </c>
      <c r="G10" s="48">
        <v>2406.6</v>
      </c>
      <c r="H10" s="2">
        <v>4511.02</v>
      </c>
      <c r="I10" s="2">
        <v>8783.59</v>
      </c>
      <c r="J10" s="4">
        <f t="shared" si="2"/>
        <v>15701.210000000001</v>
      </c>
      <c r="K10" s="5">
        <f t="shared" si="3"/>
        <v>0.021756761331354093</v>
      </c>
      <c r="L10" s="52">
        <f t="shared" si="4"/>
        <v>-0.036450397680127145</v>
      </c>
      <c r="M10" s="53">
        <f t="shared" si="5"/>
        <v>0.03980490892676003</v>
      </c>
      <c r="N10" s="54">
        <f t="shared" si="6"/>
        <v>0.00620843871268506</v>
      </c>
      <c r="O10" s="1"/>
    </row>
    <row r="11" spans="1:15" s="29" customFormat="1" ht="15">
      <c r="A11" s="17" t="s">
        <v>28</v>
      </c>
      <c r="B11" s="48">
        <v>1291.95</v>
      </c>
      <c r="C11" s="2">
        <v>1960.7</v>
      </c>
      <c r="D11" s="2">
        <v>845.05</v>
      </c>
      <c r="E11" s="4">
        <f t="shared" si="0"/>
        <v>4097.7</v>
      </c>
      <c r="F11" s="50">
        <f t="shared" si="1"/>
        <v>0.005289130280312804</v>
      </c>
      <c r="G11" s="48">
        <v>839.16</v>
      </c>
      <c r="H11" s="2">
        <v>1053.9</v>
      </c>
      <c r="I11" s="2">
        <v>1142.5</v>
      </c>
      <c r="J11" s="4">
        <f t="shared" si="2"/>
        <v>3035.56</v>
      </c>
      <c r="K11" s="5">
        <f t="shared" si="3"/>
        <v>0.004206297121496064</v>
      </c>
      <c r="L11" s="52">
        <f t="shared" si="4"/>
        <v>0.7181969932278958</v>
      </c>
      <c r="M11" s="53">
        <f t="shared" si="5"/>
        <v>-0.26035010940919046</v>
      </c>
      <c r="N11" s="54">
        <f t="shared" si="6"/>
        <v>0.3498991948767278</v>
      </c>
      <c r="O11" s="1"/>
    </row>
    <row r="12" spans="1:15" s="29" customFormat="1" ht="15">
      <c r="A12" s="17" t="s">
        <v>24</v>
      </c>
      <c r="B12" s="48">
        <v>996.92</v>
      </c>
      <c r="C12" s="2">
        <v>835.72</v>
      </c>
      <c r="D12" s="2">
        <v>4178.17</v>
      </c>
      <c r="E12" s="4">
        <f t="shared" si="0"/>
        <v>6010.8099999999995</v>
      </c>
      <c r="F12" s="50">
        <f t="shared" si="1"/>
        <v>0.007758488220271616</v>
      </c>
      <c r="G12" s="48">
        <v>1202.26</v>
      </c>
      <c r="H12" s="2">
        <v>1863.55</v>
      </c>
      <c r="I12" s="2">
        <v>4523.42</v>
      </c>
      <c r="J12" s="4">
        <f t="shared" si="2"/>
        <v>7589.23</v>
      </c>
      <c r="K12" s="5">
        <f t="shared" si="3"/>
        <v>0.010516200076220393</v>
      </c>
      <c r="L12" s="52">
        <f t="shared" si="4"/>
        <v>-0.4022330150922595</v>
      </c>
      <c r="M12" s="53">
        <f t="shared" si="5"/>
        <v>-0.07632499303624252</v>
      </c>
      <c r="N12" s="54">
        <f t="shared" si="6"/>
        <v>-0.2079815738882601</v>
      </c>
      <c r="O12" s="1"/>
    </row>
    <row r="13" spans="1:15" s="29" customFormat="1" ht="15">
      <c r="A13" s="17" t="s">
        <v>25</v>
      </c>
      <c r="B13" s="48">
        <v>214.61</v>
      </c>
      <c r="C13" s="2">
        <v>648.29</v>
      </c>
      <c r="D13" s="2">
        <v>758.66</v>
      </c>
      <c r="E13" s="4">
        <f t="shared" si="0"/>
        <v>1621.56</v>
      </c>
      <c r="F13" s="50">
        <f t="shared" si="1"/>
        <v>0.002093038069488745</v>
      </c>
      <c r="G13" s="48">
        <v>542.96</v>
      </c>
      <c r="H13" s="2">
        <v>1316.61</v>
      </c>
      <c r="I13" s="2">
        <v>2099.3</v>
      </c>
      <c r="J13" s="4">
        <f t="shared" si="2"/>
        <v>3958.87</v>
      </c>
      <c r="K13" s="5">
        <f t="shared" si="3"/>
        <v>0.005485703950960326</v>
      </c>
      <c r="L13" s="52">
        <f t="shared" si="4"/>
        <v>-0.5359679926004399</v>
      </c>
      <c r="M13" s="53">
        <f t="shared" si="5"/>
        <v>-0.6386128709569857</v>
      </c>
      <c r="N13" s="54">
        <f t="shared" si="6"/>
        <v>-0.59039827021347</v>
      </c>
      <c r="O13" s="1"/>
    </row>
    <row r="14" spans="1:15" s="29" customFormat="1" ht="15">
      <c r="A14" s="17" t="s">
        <v>26</v>
      </c>
      <c r="B14" s="48">
        <v>22000.48</v>
      </c>
      <c r="C14" s="2">
        <v>24978.09</v>
      </c>
      <c r="D14" s="2">
        <v>6097.11</v>
      </c>
      <c r="E14" s="4">
        <f t="shared" si="0"/>
        <v>53075.68</v>
      </c>
      <c r="F14" s="50">
        <f t="shared" si="1"/>
        <v>0.0685077448901073</v>
      </c>
      <c r="G14" s="48">
        <v>39706.12</v>
      </c>
      <c r="H14" s="2">
        <v>18271.26</v>
      </c>
      <c r="I14" s="2">
        <v>4158.45</v>
      </c>
      <c r="J14" s="4">
        <f t="shared" si="2"/>
        <v>62135.83</v>
      </c>
      <c r="K14" s="5">
        <f t="shared" si="3"/>
        <v>0.08610001544056742</v>
      </c>
      <c r="L14" s="52">
        <f t="shared" si="4"/>
        <v>-0.18970864154261546</v>
      </c>
      <c r="M14" s="53">
        <f t="shared" si="5"/>
        <v>0.4661977419471197</v>
      </c>
      <c r="N14" s="54">
        <f t="shared" si="6"/>
        <v>-0.14581200573002728</v>
      </c>
      <c r="O14" s="1"/>
    </row>
    <row r="15" spans="1:15" s="29" customFormat="1" ht="15">
      <c r="A15" s="17" t="s">
        <v>14</v>
      </c>
      <c r="B15" s="48">
        <v>942.38</v>
      </c>
      <c r="C15" s="2">
        <v>606.05</v>
      </c>
      <c r="D15" s="2">
        <v>1494.43</v>
      </c>
      <c r="E15" s="4">
        <f t="shared" si="0"/>
        <v>3042.8599999999997</v>
      </c>
      <c r="F15" s="50">
        <f t="shared" si="1"/>
        <v>0.0039275893708062126</v>
      </c>
      <c r="G15" s="48">
        <v>1026.22</v>
      </c>
      <c r="H15" s="2">
        <v>776.2</v>
      </c>
      <c r="I15" s="2">
        <v>1593.58</v>
      </c>
      <c r="J15" s="4">
        <f t="shared" si="2"/>
        <v>3396</v>
      </c>
      <c r="K15" s="5">
        <f t="shared" si="3"/>
        <v>0.004705749523844245</v>
      </c>
      <c r="L15" s="52">
        <f t="shared" si="4"/>
        <v>-0.14091610168551183</v>
      </c>
      <c r="M15" s="53">
        <f t="shared" si="5"/>
        <v>-0.06221840133535805</v>
      </c>
      <c r="N15" s="54">
        <f t="shared" si="6"/>
        <v>-0.10398704358068322</v>
      </c>
      <c r="O15" s="1"/>
    </row>
    <row r="16" spans="1:15" s="29" customFormat="1" ht="15">
      <c r="A16" s="17" t="s">
        <v>27</v>
      </c>
      <c r="B16" s="48">
        <v>230415.21</v>
      </c>
      <c r="C16" s="2">
        <v>6885.85</v>
      </c>
      <c r="D16" s="2">
        <v>262211.88</v>
      </c>
      <c r="E16" s="4">
        <f t="shared" si="0"/>
        <v>499512.94</v>
      </c>
      <c r="F16" s="50">
        <f t="shared" si="1"/>
        <v>0.6447492535720215</v>
      </c>
      <c r="G16" s="48">
        <v>198491.73</v>
      </c>
      <c r="H16" s="2">
        <v>10146.95</v>
      </c>
      <c r="I16" s="2">
        <v>232456.72</v>
      </c>
      <c r="J16" s="4">
        <f t="shared" si="2"/>
        <v>441095.4</v>
      </c>
      <c r="K16" s="5">
        <f t="shared" si="3"/>
        <v>0.611214507809154</v>
      </c>
      <c r="L16" s="52">
        <f t="shared" si="4"/>
        <v>0.1373780739026913</v>
      </c>
      <c r="M16" s="53">
        <f t="shared" si="5"/>
        <v>0.12800301062494568</v>
      </c>
      <c r="N16" s="54">
        <f t="shared" si="6"/>
        <v>0.13243742736831976</v>
      </c>
      <c r="O16" s="1"/>
    </row>
    <row r="17" spans="1:15" s="29" customFormat="1" ht="15.75" thickBot="1">
      <c r="A17" s="18" t="s">
        <v>9</v>
      </c>
      <c r="B17" s="49">
        <v>0</v>
      </c>
      <c r="C17" s="32">
        <v>0</v>
      </c>
      <c r="D17" s="2">
        <v>0</v>
      </c>
      <c r="E17" s="4">
        <f t="shared" si="0"/>
        <v>0</v>
      </c>
      <c r="F17" s="50">
        <f t="shared" si="1"/>
        <v>0</v>
      </c>
      <c r="G17" s="49">
        <v>0</v>
      </c>
      <c r="H17" s="32">
        <v>0</v>
      </c>
      <c r="I17" s="2">
        <v>183.62</v>
      </c>
      <c r="J17" s="4">
        <f t="shared" si="2"/>
        <v>183.62</v>
      </c>
      <c r="K17" s="5">
        <f t="shared" si="3"/>
        <v>0.0002544374933946644</v>
      </c>
      <c r="L17" s="52" t="str">
        <f t="shared" si="4"/>
        <v>0.00%</v>
      </c>
      <c r="M17" s="53">
        <f t="shared" si="5"/>
        <v>-1</v>
      </c>
      <c r="N17" s="54">
        <f t="shared" si="6"/>
        <v>-1</v>
      </c>
      <c r="O17" s="1"/>
    </row>
    <row r="18" spans="1:251" s="29" customFormat="1" ht="16.5" thickBot="1" thickTop="1">
      <c r="A18" s="11" t="s">
        <v>8</v>
      </c>
      <c r="B18" s="12">
        <f>SUM(B4:B17)</f>
        <v>340674.66</v>
      </c>
      <c r="C18" s="12">
        <f>SUM(C4:C17)</f>
        <v>42775.3</v>
      </c>
      <c r="D18" s="12">
        <f>SUM(D4:D17)</f>
        <v>391289.89</v>
      </c>
      <c r="E18" s="13">
        <f>SUM(E4:E17)</f>
        <v>774739.8500000001</v>
      </c>
      <c r="F18" s="51">
        <f t="shared" si="1"/>
        <v>1</v>
      </c>
      <c r="G18" s="12">
        <f>SUM(G4:G17)</f>
        <v>320551.96</v>
      </c>
      <c r="H18" s="12">
        <f>SUM(H4:H17)</f>
        <v>41218.29</v>
      </c>
      <c r="I18" s="13">
        <f>SUM(I4:I17)</f>
        <v>359900.12</v>
      </c>
      <c r="J18" s="13">
        <f>SUM(J4:J17)</f>
        <v>721670.37</v>
      </c>
      <c r="K18" s="14">
        <f t="shared" si="3"/>
        <v>1</v>
      </c>
      <c r="L18" s="55">
        <f>IF(H18=0,"0.00%",(B18+C18)/(G18+H18)-1)</f>
        <v>0.059926735269138165</v>
      </c>
      <c r="M18" s="56">
        <f t="shared" si="5"/>
        <v>0.08721800370613941</v>
      </c>
      <c r="N18" s="51">
        <f t="shared" si="6"/>
        <v>0.07353700831586041</v>
      </c>
      <c r="O18" s="31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</row>
    <row r="19" spans="1:15" s="29" customFormat="1" ht="15.75" thickBot="1" thickTop="1">
      <c r="A19" s="28"/>
      <c r="B19" s="28"/>
      <c r="C19" s="45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29" customFormat="1" ht="16.5" thickBot="1" thickTop="1">
      <c r="A20" s="20" t="s">
        <v>17</v>
      </c>
      <c r="B20" s="37"/>
      <c r="C20" s="35" t="s">
        <v>32</v>
      </c>
      <c r="D20" s="35"/>
      <c r="E20" s="25"/>
      <c r="F20" s="26"/>
      <c r="G20" s="27"/>
      <c r="H20" s="36" t="s">
        <v>30</v>
      </c>
      <c r="I20" s="36"/>
      <c r="J20" s="25"/>
      <c r="K20" s="26"/>
      <c r="L20" s="27"/>
      <c r="M20" s="24" t="s">
        <v>12</v>
      </c>
      <c r="N20" s="26"/>
      <c r="O20" s="1"/>
    </row>
    <row r="21" spans="1:15" s="29" customFormat="1" ht="15.75" thickTop="1">
      <c r="A21" s="15" t="s">
        <v>0</v>
      </c>
      <c r="B21" s="39" t="s">
        <v>19</v>
      </c>
      <c r="C21" s="41" t="s">
        <v>18</v>
      </c>
      <c r="D21" s="22" t="s">
        <v>2</v>
      </c>
      <c r="E21" s="22" t="s">
        <v>3</v>
      </c>
      <c r="F21" s="23" t="s">
        <v>10</v>
      </c>
      <c r="G21" s="39" t="s">
        <v>19</v>
      </c>
      <c r="H21" s="41" t="s">
        <v>18</v>
      </c>
      <c r="I21" s="22" t="s">
        <v>2</v>
      </c>
      <c r="J21" s="22" t="s">
        <v>3</v>
      </c>
      <c r="K21" s="23" t="s">
        <v>10</v>
      </c>
      <c r="L21" s="21" t="s">
        <v>1</v>
      </c>
      <c r="M21" s="22" t="s">
        <v>2</v>
      </c>
      <c r="N21" s="23" t="s">
        <v>3</v>
      </c>
      <c r="O21" s="1"/>
    </row>
    <row r="22" spans="1:15" s="29" customFormat="1" ht="15.75" thickBot="1">
      <c r="A22" s="6" t="s">
        <v>4</v>
      </c>
      <c r="B22" s="40" t="s">
        <v>5</v>
      </c>
      <c r="C22" s="42" t="s">
        <v>5</v>
      </c>
      <c r="D22" s="7" t="s">
        <v>6</v>
      </c>
      <c r="E22" s="7"/>
      <c r="F22" s="8" t="s">
        <v>11</v>
      </c>
      <c r="G22" s="40" t="s">
        <v>5</v>
      </c>
      <c r="H22" s="42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4" t="s">
        <v>7</v>
      </c>
      <c r="O22" s="1"/>
    </row>
    <row r="23" spans="1:15" s="29" customFormat="1" ht="15.75" thickTop="1">
      <c r="A23" s="16" t="s">
        <v>20</v>
      </c>
      <c r="B23" s="47">
        <v>27423.98</v>
      </c>
      <c r="C23" s="43">
        <v>17163.05</v>
      </c>
      <c r="D23" s="4">
        <v>33241.94</v>
      </c>
      <c r="E23" s="4">
        <f>SUM(B23:D23)</f>
        <v>77828.97</v>
      </c>
      <c r="F23" s="50">
        <f>IF(E$37=0,"0.00%",E23/E$37)</f>
        <v>0.0073531145016615725</v>
      </c>
      <c r="G23" s="47">
        <v>28385.3</v>
      </c>
      <c r="H23" s="43">
        <v>32918.8</v>
      </c>
      <c r="I23" s="4">
        <v>35398.67</v>
      </c>
      <c r="J23" s="4">
        <f aca="true" t="shared" si="7" ref="J23:J36">SUM(G23:I23)</f>
        <v>96702.77</v>
      </c>
      <c r="K23" s="5">
        <f>IF(J$37=0,"0.00%",J23/J$37)</f>
        <v>0.009028488653639791</v>
      </c>
      <c r="L23" s="52">
        <f>IF((G23+H23)=0,"0.00",(B23+C23)/(G23+H23)-1)</f>
        <v>-0.27269089669369595</v>
      </c>
      <c r="M23" s="53">
        <f>IF(I23=0,"0.00%",D23/I23-1)</f>
        <v>-0.06092686533138103</v>
      </c>
      <c r="N23" s="54">
        <f>IF(J23=0,"0.00%",E23/J23-1)</f>
        <v>-0.1951733130291925</v>
      </c>
      <c r="O23" s="1"/>
    </row>
    <row r="24" spans="1:15" s="29" customFormat="1" ht="15">
      <c r="A24" s="17" t="s">
        <v>21</v>
      </c>
      <c r="B24" s="48">
        <v>1042929.3</v>
      </c>
      <c r="C24" s="44">
        <v>0</v>
      </c>
      <c r="D24" s="2">
        <v>1082317.49</v>
      </c>
      <c r="E24" s="4">
        <f aca="true" t="shared" si="8" ref="E24:E36">SUM(B24:D24)</f>
        <v>2125246.79</v>
      </c>
      <c r="F24" s="50">
        <f aca="true" t="shared" si="9" ref="F24:F36">IF(E$37=0,"0.00%",E24/E$37)</f>
        <v>0.2007887678734372</v>
      </c>
      <c r="G24" s="48">
        <v>1086277.86</v>
      </c>
      <c r="H24" s="44">
        <v>0</v>
      </c>
      <c r="I24" s="2">
        <v>1143424.53</v>
      </c>
      <c r="J24" s="4">
        <f t="shared" si="7"/>
        <v>2229702.39</v>
      </c>
      <c r="K24" s="5">
        <f aca="true" t="shared" si="10" ref="K24:K36">IF(J$37=0,"0.00%",J24/J$37)</f>
        <v>0.2081723484147199</v>
      </c>
      <c r="L24" s="52">
        <f aca="true" t="shared" si="11" ref="L24:L36">IF((G24+H24)=0,"0.00",(B24+C24)/(G24+H24)-1)</f>
        <v>-0.03990559100596969</v>
      </c>
      <c r="M24" s="53">
        <f aca="true" t="shared" si="12" ref="M24:M36">IF(I24=0,"0.00%",D24/I24-1)</f>
        <v>-0.053442127920764526</v>
      </c>
      <c r="N24" s="54">
        <f aca="true" t="shared" si="13" ref="N24:N36">IF(J24=0,"0.00%",E24/J24-1)</f>
        <v>-0.046847328355781204</v>
      </c>
      <c r="O24" s="1"/>
    </row>
    <row r="25" spans="1:15" s="29" customFormat="1" ht="15">
      <c r="A25" s="17" t="s">
        <v>22</v>
      </c>
      <c r="B25" s="48">
        <v>0</v>
      </c>
      <c r="C25" s="44">
        <v>0</v>
      </c>
      <c r="D25" s="2">
        <v>188114.81</v>
      </c>
      <c r="E25" s="4">
        <f t="shared" si="8"/>
        <v>188114.81</v>
      </c>
      <c r="F25" s="50">
        <f t="shared" si="9"/>
        <v>0.017772684610734425</v>
      </c>
      <c r="G25" s="48">
        <v>0</v>
      </c>
      <c r="H25" s="44">
        <v>0</v>
      </c>
      <c r="I25" s="2">
        <v>187440.42</v>
      </c>
      <c r="J25" s="4">
        <f t="shared" si="7"/>
        <v>187440.42</v>
      </c>
      <c r="K25" s="5">
        <f t="shared" si="10"/>
        <v>0.017500054085353264</v>
      </c>
      <c r="L25" s="52" t="str">
        <f t="shared" si="11"/>
        <v>0.00</v>
      </c>
      <c r="M25" s="53">
        <f t="shared" si="12"/>
        <v>0.003597889932171361</v>
      </c>
      <c r="N25" s="54">
        <f t="shared" si="13"/>
        <v>0.003597889932171361</v>
      </c>
      <c r="O25" s="1"/>
    </row>
    <row r="26" spans="1:15" s="29" customFormat="1" ht="15">
      <c r="A26" s="17" t="s">
        <v>15</v>
      </c>
      <c r="B26" s="48">
        <v>29112.59</v>
      </c>
      <c r="C26" s="44">
        <v>49089.48</v>
      </c>
      <c r="D26" s="2">
        <v>74450.38</v>
      </c>
      <c r="E26" s="4">
        <f t="shared" si="8"/>
        <v>152652.45</v>
      </c>
      <c r="F26" s="50">
        <f t="shared" si="9"/>
        <v>0.014422276741028028</v>
      </c>
      <c r="G26" s="48">
        <v>27797.62</v>
      </c>
      <c r="H26" s="44">
        <v>72113.95</v>
      </c>
      <c r="I26" s="2">
        <v>100601.17</v>
      </c>
      <c r="J26" s="4">
        <f t="shared" si="7"/>
        <v>200512.74</v>
      </c>
      <c r="K26" s="5">
        <f t="shared" si="10"/>
        <v>0.018720528874201073</v>
      </c>
      <c r="L26" s="52">
        <f t="shared" si="11"/>
        <v>-0.21728714702411334</v>
      </c>
      <c r="M26" s="53">
        <f t="shared" si="12"/>
        <v>-0.25994518751620876</v>
      </c>
      <c r="N26" s="54">
        <f t="shared" si="13"/>
        <v>-0.23868952167328605</v>
      </c>
      <c r="O26" s="1"/>
    </row>
    <row r="27" spans="1:15" s="29" customFormat="1" ht="15">
      <c r="A27" s="17" t="s">
        <v>16</v>
      </c>
      <c r="B27" s="48">
        <v>788.3</v>
      </c>
      <c r="C27" s="44">
        <v>986.85</v>
      </c>
      <c r="D27" s="2">
        <v>8721.66</v>
      </c>
      <c r="E27" s="4">
        <f t="shared" si="8"/>
        <v>10496.81</v>
      </c>
      <c r="F27" s="50">
        <f t="shared" si="9"/>
        <v>0.0009917161415882313</v>
      </c>
      <c r="G27" s="48">
        <v>977.1</v>
      </c>
      <c r="H27" s="44">
        <v>873.55</v>
      </c>
      <c r="I27" s="2">
        <v>10900.3</v>
      </c>
      <c r="J27" s="4">
        <f t="shared" si="7"/>
        <v>12750.949999999999</v>
      </c>
      <c r="K27" s="5">
        <f t="shared" si="10"/>
        <v>0.0011904706286916939</v>
      </c>
      <c r="L27" s="52">
        <f t="shared" si="11"/>
        <v>-0.040796476913516844</v>
      </c>
      <c r="M27" s="53">
        <f t="shared" si="12"/>
        <v>-0.19986972835610028</v>
      </c>
      <c r="N27" s="54">
        <f t="shared" si="13"/>
        <v>-0.17678212211639133</v>
      </c>
      <c r="O27" s="1"/>
    </row>
    <row r="28" spans="1:15" s="29" customFormat="1" ht="15">
      <c r="A28" s="17" t="s">
        <v>23</v>
      </c>
      <c r="B28" s="48">
        <v>192.45</v>
      </c>
      <c r="C28" s="44">
        <v>0</v>
      </c>
      <c r="D28" s="2">
        <v>1335.41</v>
      </c>
      <c r="E28" s="4">
        <f t="shared" si="8"/>
        <v>1527.8600000000001</v>
      </c>
      <c r="F28" s="50">
        <f t="shared" si="9"/>
        <v>0.00014434894259179648</v>
      </c>
      <c r="G28" s="48">
        <v>34.99</v>
      </c>
      <c r="H28" s="44">
        <v>0</v>
      </c>
      <c r="I28" s="2">
        <v>2232.87</v>
      </c>
      <c r="J28" s="4">
        <f t="shared" si="7"/>
        <v>2267.8599999999997</v>
      </c>
      <c r="K28" s="5">
        <f t="shared" si="10"/>
        <v>0.00021173486838115942</v>
      </c>
      <c r="L28" s="52">
        <f t="shared" si="11"/>
        <v>4.500142897970848</v>
      </c>
      <c r="M28" s="53">
        <f t="shared" si="12"/>
        <v>-0.40193114690958265</v>
      </c>
      <c r="N28" s="54">
        <f t="shared" si="13"/>
        <v>-0.3262988015133208</v>
      </c>
      <c r="O28" s="1"/>
    </row>
    <row r="29" spans="1:15" s="29" customFormat="1" ht="15">
      <c r="A29" s="17" t="s">
        <v>13</v>
      </c>
      <c r="B29" s="48">
        <v>37009.59</v>
      </c>
      <c r="C29" s="44">
        <v>75183.3</v>
      </c>
      <c r="D29" s="2">
        <v>143234.24</v>
      </c>
      <c r="E29" s="4">
        <f t="shared" si="8"/>
        <v>255427.13</v>
      </c>
      <c r="F29" s="50">
        <f t="shared" si="9"/>
        <v>0.024132208530073</v>
      </c>
      <c r="G29" s="48">
        <v>40845.91</v>
      </c>
      <c r="H29" s="44">
        <v>78222.82</v>
      </c>
      <c r="I29" s="2">
        <v>150060.64</v>
      </c>
      <c r="J29" s="4">
        <f t="shared" si="7"/>
        <v>269129.37</v>
      </c>
      <c r="K29" s="5">
        <f t="shared" si="10"/>
        <v>0.025126803124731846</v>
      </c>
      <c r="L29" s="52">
        <f t="shared" si="11"/>
        <v>-0.05774681564168871</v>
      </c>
      <c r="M29" s="53">
        <f t="shared" si="12"/>
        <v>-0.04549094286149935</v>
      </c>
      <c r="N29" s="54">
        <f t="shared" si="13"/>
        <v>-0.05091320950961242</v>
      </c>
      <c r="O29" s="1"/>
    </row>
    <row r="30" spans="1:15" s="29" customFormat="1" ht="15">
      <c r="A30" s="17" t="s">
        <v>28</v>
      </c>
      <c r="B30" s="48">
        <v>7994.58</v>
      </c>
      <c r="C30" s="44">
        <v>13300.21</v>
      </c>
      <c r="D30" s="44">
        <v>15135.94</v>
      </c>
      <c r="E30" s="4">
        <f t="shared" si="8"/>
        <v>36430.73</v>
      </c>
      <c r="F30" s="50">
        <f t="shared" si="9"/>
        <v>0.0034418973946220453</v>
      </c>
      <c r="G30" s="48">
        <v>19366.51</v>
      </c>
      <c r="H30" s="44">
        <v>14267.81</v>
      </c>
      <c r="I30" s="44">
        <v>17416.97</v>
      </c>
      <c r="J30" s="4">
        <f t="shared" si="7"/>
        <v>51051.29</v>
      </c>
      <c r="K30" s="5">
        <f t="shared" si="10"/>
        <v>0.0047663163373569805</v>
      </c>
      <c r="L30" s="52">
        <f t="shared" si="11"/>
        <v>-0.36687318191656615</v>
      </c>
      <c r="M30" s="53">
        <f t="shared" si="12"/>
        <v>-0.1309659487270174</v>
      </c>
      <c r="N30" s="54">
        <f t="shared" si="13"/>
        <v>-0.28638962893983677</v>
      </c>
      <c r="O30" s="1"/>
    </row>
    <row r="31" spans="1:15" s="29" customFormat="1" ht="15">
      <c r="A31" s="17" t="s">
        <v>24</v>
      </c>
      <c r="B31" s="48">
        <v>20982.37</v>
      </c>
      <c r="C31" s="44">
        <v>34098.9</v>
      </c>
      <c r="D31" s="44">
        <v>60227.36</v>
      </c>
      <c r="E31" s="4">
        <f t="shared" si="8"/>
        <v>115308.63</v>
      </c>
      <c r="F31" s="50">
        <f t="shared" si="9"/>
        <v>0.01089411255756987</v>
      </c>
      <c r="G31" s="48">
        <v>18217.71</v>
      </c>
      <c r="H31" s="44">
        <v>39841.25</v>
      </c>
      <c r="I31" s="44">
        <v>64999.02</v>
      </c>
      <c r="J31" s="4">
        <f t="shared" si="7"/>
        <v>123057.98</v>
      </c>
      <c r="K31" s="5">
        <f t="shared" si="10"/>
        <v>0.01148909773908061</v>
      </c>
      <c r="L31" s="52">
        <f t="shared" si="11"/>
        <v>-0.05128734651809119</v>
      </c>
      <c r="M31" s="53">
        <f t="shared" si="12"/>
        <v>-0.07341126066208381</v>
      </c>
      <c r="N31" s="54">
        <f t="shared" si="13"/>
        <v>-0.06297316110665874</v>
      </c>
      <c r="O31" s="1"/>
    </row>
    <row r="32" spans="1:15" s="29" customFormat="1" ht="15">
      <c r="A32" s="17" t="s">
        <v>25</v>
      </c>
      <c r="B32" s="48">
        <v>6186.87</v>
      </c>
      <c r="C32" s="44">
        <v>12127.96</v>
      </c>
      <c r="D32" s="44">
        <v>18438.69</v>
      </c>
      <c r="E32" s="4">
        <f t="shared" si="8"/>
        <v>36753.52</v>
      </c>
      <c r="F32" s="50">
        <f t="shared" si="9"/>
        <v>0.0034723939029272597</v>
      </c>
      <c r="G32" s="48">
        <v>8428.65</v>
      </c>
      <c r="H32" s="44">
        <v>17065.32</v>
      </c>
      <c r="I32" s="44">
        <v>27394.98</v>
      </c>
      <c r="J32" s="4">
        <f t="shared" si="7"/>
        <v>52888.95</v>
      </c>
      <c r="K32" s="5">
        <f t="shared" si="10"/>
        <v>0.004937886318850248</v>
      </c>
      <c r="L32" s="52">
        <f t="shared" si="11"/>
        <v>-0.2816014924313476</v>
      </c>
      <c r="M32" s="53">
        <f t="shared" si="12"/>
        <v>-0.3269317955333423</v>
      </c>
      <c r="N32" s="54">
        <f t="shared" si="13"/>
        <v>-0.3050813071539519</v>
      </c>
      <c r="O32" s="1"/>
    </row>
    <row r="33" spans="1:15" s="29" customFormat="1" ht="15">
      <c r="A33" s="17" t="s">
        <v>26</v>
      </c>
      <c r="B33" s="48">
        <v>390931.39</v>
      </c>
      <c r="C33" s="44">
        <v>294756.24</v>
      </c>
      <c r="D33" s="44">
        <v>51640.93</v>
      </c>
      <c r="E33" s="4">
        <f t="shared" si="8"/>
        <v>737328.56</v>
      </c>
      <c r="F33" s="50">
        <f t="shared" si="9"/>
        <v>0.06966122418201404</v>
      </c>
      <c r="G33" s="48">
        <v>526620.94</v>
      </c>
      <c r="H33" s="44">
        <v>244707.51</v>
      </c>
      <c r="I33" s="44">
        <v>57569.49</v>
      </c>
      <c r="J33" s="4">
        <f t="shared" si="7"/>
        <v>828897.94</v>
      </c>
      <c r="K33" s="5">
        <f t="shared" si="10"/>
        <v>0.07738863784683102</v>
      </c>
      <c r="L33" s="52">
        <f t="shared" si="11"/>
        <v>-0.11103028806988768</v>
      </c>
      <c r="M33" s="53">
        <f t="shared" si="12"/>
        <v>-0.10298093660374619</v>
      </c>
      <c r="N33" s="54">
        <f t="shared" si="13"/>
        <v>-0.1104712360607385</v>
      </c>
      <c r="O33" s="1"/>
    </row>
    <row r="34" spans="1:15" s="29" customFormat="1" ht="15">
      <c r="A34" s="17" t="s">
        <v>14</v>
      </c>
      <c r="B34" s="48">
        <v>18382.67</v>
      </c>
      <c r="C34" s="44">
        <v>19297.1</v>
      </c>
      <c r="D34" s="44">
        <v>30478.25</v>
      </c>
      <c r="E34" s="4">
        <f t="shared" si="8"/>
        <v>68158.01999999999</v>
      </c>
      <c r="F34" s="50">
        <f t="shared" si="9"/>
        <v>0.006439423845215213</v>
      </c>
      <c r="G34" s="48">
        <v>22356.72</v>
      </c>
      <c r="H34" s="44">
        <v>17515.18</v>
      </c>
      <c r="I34" s="44">
        <v>26986.75</v>
      </c>
      <c r="J34" s="4">
        <f t="shared" si="7"/>
        <v>66858.65</v>
      </c>
      <c r="K34" s="5">
        <f t="shared" si="10"/>
        <v>0.006242143455897633</v>
      </c>
      <c r="L34" s="52">
        <f t="shared" si="11"/>
        <v>-0.054979321276387716</v>
      </c>
      <c r="M34" s="53">
        <f t="shared" si="12"/>
        <v>0.12937830602054712</v>
      </c>
      <c r="N34" s="54">
        <f t="shared" si="13"/>
        <v>0.019434583258860272</v>
      </c>
      <c r="O34" s="1"/>
    </row>
    <row r="35" spans="1:15" s="29" customFormat="1" ht="15">
      <c r="A35" s="17" t="s">
        <v>27</v>
      </c>
      <c r="B35" s="48">
        <v>3062890.95</v>
      </c>
      <c r="C35" s="44">
        <v>109712.06</v>
      </c>
      <c r="D35" s="44">
        <v>3603195.31</v>
      </c>
      <c r="E35" s="4">
        <f t="shared" si="8"/>
        <v>6775798.32</v>
      </c>
      <c r="F35" s="50">
        <f t="shared" si="9"/>
        <v>0.6401629224583869</v>
      </c>
      <c r="G35" s="48">
        <v>3011794.73</v>
      </c>
      <c r="H35" s="44">
        <v>123991.16</v>
      </c>
      <c r="I35" s="44">
        <v>3446651.91</v>
      </c>
      <c r="J35" s="4">
        <f t="shared" si="7"/>
        <v>6582437.800000001</v>
      </c>
      <c r="K35" s="5">
        <f t="shared" si="10"/>
        <v>0.6145580420352972</v>
      </c>
      <c r="L35" s="52">
        <f t="shared" si="11"/>
        <v>0.0117409546734073</v>
      </c>
      <c r="M35" s="53">
        <f t="shared" si="12"/>
        <v>0.04541897588956112</v>
      </c>
      <c r="N35" s="54">
        <f t="shared" si="13"/>
        <v>0.029375214149383932</v>
      </c>
      <c r="O35" s="1"/>
    </row>
    <row r="36" spans="1:15" s="29" customFormat="1" ht="15.75" thickBot="1">
      <c r="A36" s="18" t="s">
        <v>9</v>
      </c>
      <c r="B36" s="48">
        <v>186.55</v>
      </c>
      <c r="C36" s="44">
        <v>0</v>
      </c>
      <c r="D36" s="44">
        <v>3231.27</v>
      </c>
      <c r="E36" s="4">
        <f t="shared" si="8"/>
        <v>3417.82</v>
      </c>
      <c r="F36" s="50">
        <f t="shared" si="9"/>
        <v>0.0003229083181502846</v>
      </c>
      <c r="G36" s="48">
        <v>545.95</v>
      </c>
      <c r="H36" s="44">
        <v>0</v>
      </c>
      <c r="I36" s="44">
        <v>6602.98</v>
      </c>
      <c r="J36" s="4">
        <f t="shared" si="7"/>
        <v>7148.929999999999</v>
      </c>
      <c r="K36" s="5">
        <f t="shared" si="10"/>
        <v>0.0006674476169675915</v>
      </c>
      <c r="L36" s="52">
        <f t="shared" si="11"/>
        <v>-0.6583020423115671</v>
      </c>
      <c r="M36" s="53">
        <f t="shared" si="12"/>
        <v>-0.5106345922598584</v>
      </c>
      <c r="N36" s="54">
        <f t="shared" si="13"/>
        <v>-0.5219116706975728</v>
      </c>
      <c r="O36" s="1"/>
    </row>
    <row r="37" spans="1:15" s="29" customFormat="1" ht="16.5" thickBot="1" thickTop="1">
      <c r="A37" s="11" t="s">
        <v>8</v>
      </c>
      <c r="B37" s="12">
        <f>SUM(B23:B36)</f>
        <v>4645011.590000001</v>
      </c>
      <c r="C37" s="12">
        <f>SUM(C23:C36)</f>
        <v>625715.1499999999</v>
      </c>
      <c r="D37" s="12">
        <f>SUM(D23:D36)</f>
        <v>5313763.68</v>
      </c>
      <c r="E37" s="13">
        <f>SUM(E23:E36)</f>
        <v>10584490.420000002</v>
      </c>
      <c r="F37" s="51">
        <f>IF(E$37=0,"0.00%",E37/E$37)</f>
        <v>1</v>
      </c>
      <c r="G37" s="12">
        <f>SUM(G23:G36)</f>
        <v>4791649.99</v>
      </c>
      <c r="H37" s="12">
        <f>SUM(H23:H36)</f>
        <v>641517.35</v>
      </c>
      <c r="I37" s="13">
        <f>SUM(I23:I36)</f>
        <v>5277680.700000001</v>
      </c>
      <c r="J37" s="13">
        <f>SUM(J23:J36)</f>
        <v>10710848.040000001</v>
      </c>
      <c r="K37" s="14">
        <f>IF(J$37=0,"0.00%",J37/J$37)</f>
        <v>1</v>
      </c>
      <c r="L37" s="55">
        <f>IF(H37=0,"0.00%",(B37+C37)/(G37+H37)-1)</f>
        <v>-0.02989795635486525</v>
      </c>
      <c r="M37" s="56">
        <f>IF(I37=0,"0.00%",D37/I37-1)</f>
        <v>0.006836900913690824</v>
      </c>
      <c r="N37" s="51">
        <f>IF(J37=0,"0.00%",E37/J37-1)</f>
        <v>-0.011797162981690423</v>
      </c>
      <c r="O37" s="31"/>
    </row>
    <row r="38" spans="3:15" s="29" customFormat="1" ht="15" thickTop="1">
      <c r="C38" s="4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29"/>
      <c r="C39" s="46"/>
    </row>
    <row r="40" ht="14.25">
      <c r="A40" s="29"/>
    </row>
    <row r="41" ht="14.25">
      <c r="A41" s="29"/>
    </row>
    <row r="42" ht="14.25">
      <c r="A42" s="29"/>
    </row>
    <row r="43" ht="14.25">
      <c r="A43" s="29"/>
    </row>
    <row r="44" ht="14.25">
      <c r="A44" s="29"/>
    </row>
    <row r="45" ht="14.25">
      <c r="A45" s="29"/>
    </row>
    <row r="46" ht="14.25">
      <c r="A46" s="29"/>
    </row>
    <row r="47" ht="14.25">
      <c r="A47" s="29"/>
    </row>
    <row r="48" ht="14.25">
      <c r="A48" s="29"/>
    </row>
    <row r="49" ht="14.25">
      <c r="A49" s="29"/>
    </row>
    <row r="50" ht="14.25">
      <c r="A50" s="29"/>
    </row>
    <row r="51" ht="14.25">
      <c r="A51" s="29"/>
    </row>
    <row r="52" ht="14.25">
      <c r="A52" s="29"/>
    </row>
    <row r="53" ht="14.25">
      <c r="A53" s="29"/>
    </row>
    <row r="54" ht="14.25">
      <c r="A54" s="29"/>
    </row>
    <row r="55" ht="14.25">
      <c r="A55" s="29"/>
    </row>
    <row r="56" ht="14.25">
      <c r="A56" s="29"/>
    </row>
    <row r="57" ht="14.25">
      <c r="A57" s="29"/>
    </row>
    <row r="58" ht="14.25">
      <c r="A58" s="29"/>
    </row>
    <row r="59" ht="14.25">
      <c r="A59" s="29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&amp;C&amp;"Arial,Bold"&amp;14Prairie Land Border Sales Jan - Dec 13-14</oddHeader>
    <oddFooter>&amp;LStatistics and Reference Materials/Prairie Land Border (Dec 13-14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2015-01-29T18:27:02Z</cp:lastPrinted>
  <dcterms:created xsi:type="dcterms:W3CDTF">2006-01-31T19:56:50Z</dcterms:created>
  <dcterms:modified xsi:type="dcterms:W3CDTF">2015-01-29T18:27:04Z</dcterms:modified>
  <cp:category/>
  <cp:version/>
  <cp:contentType/>
  <cp:contentStatus/>
</cp:coreProperties>
</file>