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<sst xmlns="http://schemas.openxmlformats.org/spreadsheetml/2006/main" count="90" uniqueCount="33">
  <si>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</si>
  <si>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</si>
  <si>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</si>
  <si>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</si>
  <si>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</si>
  <si>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</si>
  <si>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</si>
  <si>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</si>
  <si>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</si>
  <si>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</si>
  <si>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</si>
  <si>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</si>
  <si>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</si>
  <si>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</si>
  <si>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</si>
  <si>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</si>
  <si>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</si>
  <si>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</si>
  <si>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</si>
  <si>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</si>
  <si>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</si>
  <si>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</si>
  <si>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</si>
  <si>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</si>
  <si>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</si>
  <si>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</si>
  <si>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</si>
  <si>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</si>
  <si>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</si>
  <si>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Apr 14</t>
  </si>
  <si>
    <t>Jan - Apr 14</t>
  </si>
  <si>
    <t>Apr 15</t>
  </si>
  <si>
    <t>Jan - Apr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</si>
</sst>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3">
      <selection activeCell="E36" sqref="E36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1677.93</v>
      </c>
      <c r="C4" s="60">
        <v>954.95</v>
      </c>
      <c r="D4" s="60">
        <v>2339.07</v>
      </c>
      <c r="E4" s="4">
        <f>SUM(B4:D4)</f>
        <v>4971.950000000001</v>
      </c>
      <c r="F4" s="52">
        <f>IF(E$18=0,"0.00%",E4/E$18)</f>
        <v>0.007311254974096621</v>
      </c>
      <c r="G4" s="59">
        <v>2879.9</v>
      </c>
      <c r="H4" s="60">
        <v>1368.8</v>
      </c>
      <c r="I4" s="60">
        <v>2526.13</v>
      </c>
      <c r="J4" s="4">
        <f>SUM(G4:I4)</f>
        <v>6774.83</v>
      </c>
      <c r="K4" s="5">
        <f>IF(J$18=0,"0.00%",J4/J$18)</f>
        <v>0.00862818436387557</v>
      </c>
      <c r="L4" s="54">
        <f>IF((G4+H4)=0,"0.00%",(B4+C4)/(G4+H4)-1)</f>
        <v>-0.3803092710711511</v>
      </c>
      <c r="M4" s="55">
        <f>IF(I4=0,"0.00%",D4/I4-1)</f>
        <v>-0.07405002909588976</v>
      </c>
      <c r="N4" s="56">
        <f>IF(J4=0,"0.00%",E4/J4-1)</f>
        <v>-0.2661144264874542</v>
      </c>
      <c r="O4" s="1"/>
    </row>
    <row r="5" spans="1:15" s="30" customFormat="1" ht="15">
      <c r="A5" s="18" t="s">
        <v>21</v>
      </c>
      <c r="B5" s="50">
        <v>59744.35</v>
      </c>
      <c r="C5" s="2">
        <v>0</v>
      </c>
      <c r="D5" s="2">
        <v>62914.22</v>
      </c>
      <c r="E5" s="4">
        <f aca="true" t="shared" si="0" ref="E5:E17">SUM(B5:D5)</f>
        <v>122658.57</v>
      </c>
      <c r="F5" s="52">
        <f aca="true" t="shared" si="1" ref="F5:F17">IF(E$18=0,"0.00%",E5/E$18)</f>
        <v>0.18036948883799686</v>
      </c>
      <c r="G5" s="50">
        <v>62741.92</v>
      </c>
      <c r="H5" s="2">
        <v>0</v>
      </c>
      <c r="I5" s="2">
        <v>63928.75</v>
      </c>
      <c r="J5" s="4">
        <f aca="true" t="shared" si="2" ref="J5:J16">SUM(G5:I5)</f>
        <v>126670.67</v>
      </c>
      <c r="K5" s="5">
        <f aca="true" t="shared" si="3" ref="K5:K17">IF(J$18=0,"0.00%",J5/J$18)</f>
        <v>0.1613232943491781</v>
      </c>
      <c r="L5" s="54">
        <f aca="true" t="shared" si="4" ref="L5:L17">IF((G5+H5)=0,"0.00%",(B5+C5)/(G5+H5)-1)</f>
        <v>-0.04777619173911163</v>
      </c>
      <c r="M5" s="55">
        <f aca="true" t="shared" si="5" ref="M5:M17">IF(I5=0,"0.00%",D5/I5-1)</f>
        <v>-0.015869698687992484</v>
      </c>
      <c r="N5" s="56">
        <f aca="true" t="shared" si="6" ref="N5:N17">IF(J5=0,"0.00%",E5/J5-1)</f>
        <v>-0.03167347263577269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14380.14</v>
      </c>
      <c r="E6" s="4">
        <f t="shared" si="0"/>
        <v>14380.14</v>
      </c>
      <c r="F6" s="52">
        <f t="shared" si="1"/>
        <v>0.02114600309802105</v>
      </c>
      <c r="G6" s="50">
        <v>0</v>
      </c>
      <c r="H6" s="2">
        <v>0</v>
      </c>
      <c r="I6" s="2">
        <v>12857.48</v>
      </c>
      <c r="J6" s="4">
        <f t="shared" si="2"/>
        <v>12857.48</v>
      </c>
      <c r="K6" s="5">
        <f t="shared" si="3"/>
        <v>0.0163748327109083</v>
      </c>
      <c r="L6" s="54" t="str">
        <f t="shared" si="4"/>
        <v>0.00%</v>
      </c>
      <c r="M6" s="55">
        <f t="shared" si="5"/>
        <v>0.11842600571807238</v>
      </c>
      <c r="N6" s="56">
        <f t="shared" si="6"/>
        <v>0.11842600571807238</v>
      </c>
      <c r="O6" s="1"/>
    </row>
    <row r="7" spans="1:15" s="30" customFormat="1" ht="15">
      <c r="A7" s="18" t="s">
        <v>15</v>
      </c>
      <c r="B7" s="50">
        <v>1102.6</v>
      </c>
      <c r="C7" s="2">
        <v>1877.51</v>
      </c>
      <c r="D7" s="2">
        <v>2432.92</v>
      </c>
      <c r="E7" s="4">
        <f t="shared" si="0"/>
        <v>5413.03</v>
      </c>
      <c r="F7" s="52">
        <f t="shared" si="1"/>
        <v>0.007959863335800687</v>
      </c>
      <c r="G7" s="50">
        <v>1320.9</v>
      </c>
      <c r="H7" s="2">
        <v>1767.65</v>
      </c>
      <c r="I7" s="2">
        <v>4170.78</v>
      </c>
      <c r="J7" s="4">
        <f t="shared" si="2"/>
        <v>7259.33</v>
      </c>
      <c r="K7" s="5">
        <f t="shared" si="3"/>
        <v>0.009245226462983256</v>
      </c>
      <c r="L7" s="54">
        <f t="shared" si="4"/>
        <v>-0.03511032685240667</v>
      </c>
      <c r="M7" s="55">
        <f t="shared" si="5"/>
        <v>-0.41667505838236485</v>
      </c>
      <c r="N7" s="56">
        <f t="shared" si="6"/>
        <v>-0.2543347664316129</v>
      </c>
      <c r="O7" s="1"/>
    </row>
    <row r="8" spans="1:15" s="30" customFormat="1" ht="15">
      <c r="A8" s="18" t="s">
        <v>16</v>
      </c>
      <c r="B8" s="50">
        <v>20.47</v>
      </c>
      <c r="C8" s="2">
        <v>5.5</v>
      </c>
      <c r="D8" s="2">
        <v>800.09</v>
      </c>
      <c r="E8" s="4">
        <f t="shared" si="0"/>
        <v>826.0600000000001</v>
      </c>
      <c r="F8" s="52">
        <f t="shared" si="1"/>
        <v>0.0012147216452100794</v>
      </c>
      <c r="G8" s="50">
        <v>39.73</v>
      </c>
      <c r="H8" s="2">
        <v>76.85</v>
      </c>
      <c r="I8" s="2">
        <v>348.09</v>
      </c>
      <c r="J8" s="4">
        <f t="shared" si="2"/>
        <v>464.66999999999996</v>
      </c>
      <c r="K8" s="5">
        <f t="shared" si="3"/>
        <v>0.0005917873110265588</v>
      </c>
      <c r="L8" s="54">
        <f t="shared" si="4"/>
        <v>-0.7772345170698233</v>
      </c>
      <c r="M8" s="55">
        <f t="shared" si="5"/>
        <v>1.2985147519319717</v>
      </c>
      <c r="N8" s="56">
        <f t="shared" si="6"/>
        <v>0.7777347364796525</v>
      </c>
      <c r="O8" s="1"/>
    </row>
    <row r="9" spans="1:15" s="30" customFormat="1" ht="15">
      <c r="A9" s="18" t="s">
        <v>23</v>
      </c>
      <c r="B9" s="50">
        <v>0</v>
      </c>
      <c r="C9" s="2">
        <v>0</v>
      </c>
      <c r="D9" s="2">
        <v>68.55</v>
      </c>
      <c r="E9" s="4">
        <f t="shared" si="0"/>
        <v>68.55</v>
      </c>
      <c r="F9" s="52">
        <f t="shared" si="1"/>
        <v>0.00010080280945591232</v>
      </c>
      <c r="G9" s="50">
        <v>19.99</v>
      </c>
      <c r="H9" s="2">
        <v>0</v>
      </c>
      <c r="I9" s="2">
        <v>79.05</v>
      </c>
      <c r="J9" s="4">
        <f t="shared" si="2"/>
        <v>99.03999999999999</v>
      </c>
      <c r="K9" s="5">
        <f t="shared" si="3"/>
        <v>0.00012613384828818384</v>
      </c>
      <c r="L9" s="54">
        <f t="shared" si="4"/>
        <v>-1</v>
      </c>
      <c r="M9" s="55">
        <f t="shared" si="5"/>
        <v>-0.13282732447817835</v>
      </c>
      <c r="N9" s="56">
        <f t="shared" si="6"/>
        <v>-0.30785541195476573</v>
      </c>
      <c r="O9" s="1"/>
    </row>
    <row r="10" spans="1:15" s="30" customFormat="1" ht="15">
      <c r="A10" s="18" t="s">
        <v>13</v>
      </c>
      <c r="B10" s="50">
        <v>1632.69</v>
      </c>
      <c r="C10" s="2">
        <v>2770.17</v>
      </c>
      <c r="D10" s="2">
        <v>8535.84</v>
      </c>
      <c r="E10" s="4">
        <f t="shared" si="0"/>
        <v>12938.7</v>
      </c>
      <c r="F10" s="52">
        <f t="shared" si="1"/>
        <v>0.019026364853496906</v>
      </c>
      <c r="G10" s="50">
        <v>3392.09</v>
      </c>
      <c r="H10" s="2">
        <v>5873.64</v>
      </c>
      <c r="I10" s="2">
        <v>8875.17</v>
      </c>
      <c r="J10" s="4">
        <f t="shared" si="2"/>
        <v>18140.9</v>
      </c>
      <c r="K10" s="5">
        <f t="shared" si="3"/>
        <v>0.02310360993953064</v>
      </c>
      <c r="L10" s="54">
        <f t="shared" si="4"/>
        <v>-0.5248231925601112</v>
      </c>
      <c r="M10" s="55">
        <f t="shared" si="5"/>
        <v>-0.03823363383461953</v>
      </c>
      <c r="N10" s="56">
        <f t="shared" si="6"/>
        <v>-0.28676636771053254</v>
      </c>
      <c r="O10" s="1"/>
    </row>
    <row r="11" spans="1:15" s="30" customFormat="1" ht="15">
      <c r="A11" s="18" t="s">
        <v>28</v>
      </c>
      <c r="B11" s="50">
        <v>849.4</v>
      </c>
      <c r="C11" s="2">
        <v>1149.1</v>
      </c>
      <c r="D11" s="2">
        <v>458.65</v>
      </c>
      <c r="E11" s="4">
        <f t="shared" si="0"/>
        <v>2457.15</v>
      </c>
      <c r="F11" s="52">
        <f t="shared" si="1"/>
        <v>0.003613240310059737</v>
      </c>
      <c r="G11" s="50">
        <v>268.79</v>
      </c>
      <c r="H11" s="2">
        <v>530.45</v>
      </c>
      <c r="I11" s="2">
        <v>609.8</v>
      </c>
      <c r="J11" s="4">
        <f t="shared" si="2"/>
        <v>1409.04</v>
      </c>
      <c r="K11" s="5">
        <f t="shared" si="3"/>
        <v>0.001794503610581407</v>
      </c>
      <c r="L11" s="54">
        <f t="shared" si="4"/>
        <v>1.500500475451679</v>
      </c>
      <c r="M11" s="55">
        <f t="shared" si="5"/>
        <v>-0.24786815349294844</v>
      </c>
      <c r="N11" s="56">
        <f t="shared" si="6"/>
        <v>0.7438468744677229</v>
      </c>
      <c r="O11" s="1"/>
    </row>
    <row r="12" spans="1:15" s="30" customFormat="1" ht="15">
      <c r="A12" s="18" t="s">
        <v>24</v>
      </c>
      <c r="B12" s="50">
        <v>1680.92</v>
      </c>
      <c r="C12" s="2">
        <v>1556.95</v>
      </c>
      <c r="D12" s="2">
        <v>995.22</v>
      </c>
      <c r="E12" s="4">
        <f t="shared" si="0"/>
        <v>4233.09</v>
      </c>
      <c r="F12" s="52">
        <f t="shared" si="1"/>
        <v>0.006224760972716672</v>
      </c>
      <c r="G12" s="50">
        <v>1496.26</v>
      </c>
      <c r="H12" s="2">
        <v>3255.9</v>
      </c>
      <c r="I12" s="2">
        <v>2899.68</v>
      </c>
      <c r="J12" s="4">
        <f t="shared" si="2"/>
        <v>7651.84</v>
      </c>
      <c r="K12" s="5">
        <f t="shared" si="3"/>
        <v>0.009745113344966243</v>
      </c>
      <c r="L12" s="54">
        <f t="shared" si="4"/>
        <v>-0.3186529914817683</v>
      </c>
      <c r="M12" s="55">
        <f t="shared" si="5"/>
        <v>-0.6567828174143353</v>
      </c>
      <c r="N12" s="56">
        <f t="shared" si="6"/>
        <v>-0.44678796211107397</v>
      </c>
      <c r="O12" s="1"/>
    </row>
    <row r="13" spans="1:15" s="30" customFormat="1" ht="15">
      <c r="A13" s="18" t="s">
        <v>25</v>
      </c>
      <c r="B13" s="50">
        <v>371.46</v>
      </c>
      <c r="C13" s="2">
        <v>687.03</v>
      </c>
      <c r="D13" s="2">
        <v>568.66</v>
      </c>
      <c r="E13" s="4">
        <f t="shared" si="0"/>
        <v>1627.15</v>
      </c>
      <c r="F13" s="52">
        <f t="shared" si="1"/>
        <v>0.0023927248928692596</v>
      </c>
      <c r="G13" s="50">
        <v>485.44</v>
      </c>
      <c r="H13" s="2">
        <v>716</v>
      </c>
      <c r="I13" s="2">
        <v>1400.65</v>
      </c>
      <c r="J13" s="4">
        <f t="shared" si="2"/>
        <v>2602.09</v>
      </c>
      <c r="K13" s="5">
        <f t="shared" si="3"/>
        <v>0.0033139299807370794</v>
      </c>
      <c r="L13" s="54">
        <f t="shared" si="4"/>
        <v>-0.11898222133439873</v>
      </c>
      <c r="M13" s="55">
        <f t="shared" si="5"/>
        <v>-0.5940027844215185</v>
      </c>
      <c r="N13" s="56">
        <f t="shared" si="6"/>
        <v>-0.37467574142324056</v>
      </c>
      <c r="O13" s="1"/>
    </row>
    <row r="14" spans="1:15" s="30" customFormat="1" ht="15">
      <c r="A14" s="18" t="s">
        <v>26</v>
      </c>
      <c r="B14" s="50">
        <v>29108.88</v>
      </c>
      <c r="C14" s="2">
        <v>13369.4</v>
      </c>
      <c r="D14" s="2">
        <v>2008.99</v>
      </c>
      <c r="E14" s="4">
        <f t="shared" si="0"/>
        <v>44487.27</v>
      </c>
      <c r="F14" s="52">
        <f t="shared" si="1"/>
        <v>0.06541855289604266</v>
      </c>
      <c r="G14" s="50">
        <v>35859.83</v>
      </c>
      <c r="H14" s="2">
        <v>14888.88</v>
      </c>
      <c r="I14" s="2">
        <v>3254.29</v>
      </c>
      <c r="J14" s="4">
        <f t="shared" si="2"/>
        <v>54003</v>
      </c>
      <c r="K14" s="5">
        <f t="shared" si="3"/>
        <v>0.06877631471230607</v>
      </c>
      <c r="L14" s="54">
        <f t="shared" si="4"/>
        <v>-0.16296828037599376</v>
      </c>
      <c r="M14" s="55">
        <f t="shared" si="5"/>
        <v>-0.3826641141385678</v>
      </c>
      <c r="N14" s="56">
        <f t="shared" si="6"/>
        <v>-0.17620743292039343</v>
      </c>
      <c r="O14" s="1"/>
    </row>
    <row r="15" spans="1:15" s="30" customFormat="1" ht="15">
      <c r="A15" s="18" t="s">
        <v>14</v>
      </c>
      <c r="B15" s="50">
        <v>719.06</v>
      </c>
      <c r="C15" s="2">
        <v>803.95</v>
      </c>
      <c r="D15" s="2">
        <v>1414.91</v>
      </c>
      <c r="E15" s="4">
        <f t="shared" si="0"/>
        <v>2937.92</v>
      </c>
      <c r="F15" s="52">
        <f t="shared" si="1"/>
        <v>0.004320212836713551</v>
      </c>
      <c r="G15" s="50">
        <v>841.33</v>
      </c>
      <c r="H15" s="2">
        <v>1034.85</v>
      </c>
      <c r="I15" s="2">
        <v>1136.36</v>
      </c>
      <c r="J15" s="4">
        <f t="shared" si="2"/>
        <v>3012.54</v>
      </c>
      <c r="K15" s="5">
        <f t="shared" si="3"/>
        <v>0.003836664613510555</v>
      </c>
      <c r="L15" s="54">
        <f t="shared" si="4"/>
        <v>-0.18823886833885872</v>
      </c>
      <c r="M15" s="55">
        <f t="shared" si="5"/>
        <v>0.2451247843993103</v>
      </c>
      <c r="N15" s="56">
        <f t="shared" si="6"/>
        <v>-0.024769795587776366</v>
      </c>
      <c r="O15" s="1"/>
    </row>
    <row r="16" spans="1:15" s="30" customFormat="1" ht="15">
      <c r="A16" s="18" t="s">
        <v>27</v>
      </c>
      <c r="B16" s="50">
        <v>207124.94</v>
      </c>
      <c r="C16" s="2">
        <v>5613.9</v>
      </c>
      <c r="D16" s="2">
        <v>250302.15</v>
      </c>
      <c r="E16" s="4">
        <f t="shared" si="0"/>
        <v>463040.99</v>
      </c>
      <c r="F16" s="52">
        <f t="shared" si="1"/>
        <v>0.68090200853752</v>
      </c>
      <c r="G16" s="50">
        <v>245333.29</v>
      </c>
      <c r="H16" s="2">
        <v>11036.6</v>
      </c>
      <c r="I16" s="2">
        <v>287573.87</v>
      </c>
      <c r="J16" s="4">
        <f t="shared" si="2"/>
        <v>543943.76</v>
      </c>
      <c r="K16" s="5">
        <f t="shared" si="3"/>
        <v>0.6927475737191466</v>
      </c>
      <c r="L16" s="54">
        <f t="shared" si="4"/>
        <v>-0.17018788750894276</v>
      </c>
      <c r="M16" s="55">
        <f t="shared" si="5"/>
        <v>-0.12960746398829626</v>
      </c>
      <c r="N16" s="56">
        <f t="shared" si="6"/>
        <v>-0.14873370364612692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308.45</v>
      </c>
      <c r="J17" s="4">
        <f>SUM(G17:I17)</f>
        <v>308.45</v>
      </c>
      <c r="K17" s="5">
        <f t="shared" si="3"/>
        <v>0.00039283103296133186</v>
      </c>
      <c r="L17" s="54" t="str">
        <f t="shared" si="4"/>
        <v>0.00%</v>
      </c>
      <c r="M17" s="55">
        <f t="shared" si="5"/>
        <v>-1</v>
      </c>
      <c r="N17" s="56">
        <f t="shared" si="6"/>
        <v>-1</v>
      </c>
      <c r="O17" s="1"/>
    </row>
    <row r="18" spans="1:251" s="30" customFormat="1" ht="16.5" thickBot="1" thickTop="1">
      <c r="A18" s="12" t="s">
        <v>8</v>
      </c>
      <c r="B18" s="13">
        <f>SUM(B4:B17)</f>
        <v>304032.7</v>
      </c>
      <c r="C18" s="13">
        <f>SUM(C4:C17)</f>
        <v>28788.46</v>
      </c>
      <c r="D18" s="13">
        <f>SUM(D4:D17)</f>
        <v>347219.41</v>
      </c>
      <c r="E18" s="14">
        <f>SUM(E4:E17)</f>
        <v>680040.57</v>
      </c>
      <c r="F18" s="53">
        <f>IF(E$18=0,"0.00%",E18/E$18)</f>
        <v>1</v>
      </c>
      <c r="G18" s="13">
        <f>SUM(G4:G17)</f>
        <v>354679.47</v>
      </c>
      <c r="H18" s="13">
        <f>SUM(H4:H17)</f>
        <v>40549.619999999995</v>
      </c>
      <c r="I18" s="14">
        <f>SUM(I4:I17)</f>
        <v>389968.55</v>
      </c>
      <c r="J18" s="14">
        <f>SUM(J4:J17)</f>
        <v>785197.64</v>
      </c>
      <c r="K18" s="15">
        <f>IF(J$18=0,"0.00%",J18/J$18)</f>
        <v>1</v>
      </c>
      <c r="L18" s="57">
        <f>IF(H18=0,"0.00%",(B18+C18)/(G18+H18)-1)</f>
        <v>-0.15790317964702427</v>
      </c>
      <c r="M18" s="58">
        <f>IF(I18=0,"0.00%",D18/I18-1)</f>
        <v>-0.10962201951926642</v>
      </c>
      <c r="N18" s="53">
        <f>IF(J18=0,"0.00%",E18/J18-1)</f>
        <v>-0.13392433273232973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4416.98</v>
      </c>
      <c r="C23" s="44">
        <v>2814.4</v>
      </c>
      <c r="D23" s="4">
        <v>6934.14</v>
      </c>
      <c r="E23" s="4">
        <f aca="true" t="shared" si="7" ref="E23:E36">SUM(B23:D23)</f>
        <v>14165.52</v>
      </c>
      <c r="F23" s="52">
        <f>IF(E$37=0,"0.00%",E23/E$37)</f>
        <v>0.005506271879897727</v>
      </c>
      <c r="G23" s="49">
        <v>7478.76</v>
      </c>
      <c r="H23" s="44">
        <v>4616.35</v>
      </c>
      <c r="I23" s="4">
        <v>8855.66</v>
      </c>
      <c r="J23" s="4">
        <f>SUM(G23:I23)</f>
        <v>20950.77</v>
      </c>
      <c r="K23" s="5">
        <f>IF(J$37=0,"0.00%",J23/J$37)</f>
        <v>0.007556647071203541</v>
      </c>
      <c r="L23" s="54">
        <f>IF((G23+H23)=0,"0.00",(B23+C23)/(G23+H23)-1)</f>
        <v>-0.4021236681601078</v>
      </c>
      <c r="M23" s="55">
        <f>IF(I23=0,"0.00%",D23/I23-1)</f>
        <v>-0.2169821334604083</v>
      </c>
      <c r="N23" s="56">
        <f>IF(J23=0,"0.00%",E23/J23-1)</f>
        <v>-0.3238663781808496</v>
      </c>
      <c r="O23" s="1"/>
    </row>
    <row r="24" spans="1:15" s="30" customFormat="1" ht="15">
      <c r="A24" s="18" t="s">
        <v>21</v>
      </c>
      <c r="B24" s="50">
        <v>231689.11</v>
      </c>
      <c r="C24" s="45">
        <v>0</v>
      </c>
      <c r="D24" s="2">
        <v>256410.8</v>
      </c>
      <c r="E24" s="4">
        <f t="shared" si="7"/>
        <v>488099.91</v>
      </c>
      <c r="F24" s="52">
        <f aca="true" t="shared" si="8" ref="F24:F36">IF(E$37=0,"0.00%",E24/E$37)</f>
        <v>0.18972906105907944</v>
      </c>
      <c r="G24" s="50">
        <v>245070.82</v>
      </c>
      <c r="H24" s="45">
        <v>0</v>
      </c>
      <c r="I24" s="2">
        <v>265722.55</v>
      </c>
      <c r="J24" s="4">
        <f aca="true" t="shared" si="9" ref="J24:J36">SUM(G24:I24)</f>
        <v>510793.37</v>
      </c>
      <c r="K24" s="5">
        <f aca="true" t="shared" si="10" ref="K24:K36">IF(J$37=0,"0.00%",J24/J$37)</f>
        <v>0.184235959986229</v>
      </c>
      <c r="L24" s="54">
        <f aca="true" t="shared" si="11" ref="L24:L36">IF((G24+H24)=0,"0.00",(B24+C24)/(G24+H24)-1)</f>
        <v>-0.054603440752350796</v>
      </c>
      <c r="M24" s="55">
        <f aca="true" t="shared" si="12" ref="M24:M36">IF(I24=0,"0.00%",D24/I24-1)</f>
        <v>-0.03504313051338703</v>
      </c>
      <c r="N24" s="56">
        <f aca="true" t="shared" si="13" ref="N24:N36">IF(J24=0,"0.00%",E24/J24-1)</f>
        <v>-0.044427867182379455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43342.25</v>
      </c>
      <c r="E25" s="4">
        <f t="shared" si="7"/>
        <v>43342.25</v>
      </c>
      <c r="F25" s="52">
        <f t="shared" si="8"/>
        <v>0.01684754335785042</v>
      </c>
      <c r="G25" s="50">
        <v>0</v>
      </c>
      <c r="H25" s="45">
        <v>0</v>
      </c>
      <c r="I25" s="2">
        <v>40611.84</v>
      </c>
      <c r="J25" s="4">
        <f t="shared" si="9"/>
        <v>40611.84</v>
      </c>
      <c r="K25" s="5">
        <f t="shared" si="10"/>
        <v>0.014648117553301705</v>
      </c>
      <c r="L25" s="54" t="str">
        <f t="shared" si="11"/>
        <v>0.00</v>
      </c>
      <c r="M25" s="55">
        <f t="shared" si="12"/>
        <v>0.06723187129664665</v>
      </c>
      <c r="N25" s="56">
        <f t="shared" si="13"/>
        <v>0.06723187129664665</v>
      </c>
      <c r="O25" s="1"/>
    </row>
    <row r="26" spans="1:15" s="30" customFormat="1" ht="15">
      <c r="A26" s="18" t="s">
        <v>15</v>
      </c>
      <c r="B26" s="50">
        <v>4691.69</v>
      </c>
      <c r="C26" s="45">
        <v>6022.42</v>
      </c>
      <c r="D26" s="2">
        <v>11092.54</v>
      </c>
      <c r="E26" s="4">
        <f t="shared" si="7"/>
        <v>21806.65</v>
      </c>
      <c r="F26" s="52">
        <f t="shared" si="8"/>
        <v>0.008476451530884272</v>
      </c>
      <c r="G26" s="50">
        <v>4479.68</v>
      </c>
      <c r="H26" s="45">
        <v>7994.6</v>
      </c>
      <c r="I26" s="2">
        <v>15870.12</v>
      </c>
      <c r="J26" s="4">
        <f t="shared" si="9"/>
        <v>28344.4</v>
      </c>
      <c r="K26" s="5">
        <f t="shared" si="10"/>
        <v>0.010223425069580815</v>
      </c>
      <c r="L26" s="54">
        <f t="shared" si="11"/>
        <v>-0.14110393545759758</v>
      </c>
      <c r="M26" s="55">
        <f t="shared" si="12"/>
        <v>-0.3010424621868013</v>
      </c>
      <c r="N26" s="56">
        <f t="shared" si="13"/>
        <v>-0.2306540268977293</v>
      </c>
      <c r="O26" s="1"/>
    </row>
    <row r="27" spans="1:15" s="30" customFormat="1" ht="15">
      <c r="A27" s="18" t="s">
        <v>16</v>
      </c>
      <c r="B27" s="50">
        <v>105.47</v>
      </c>
      <c r="C27" s="45">
        <v>53</v>
      </c>
      <c r="D27" s="2">
        <v>2303.59</v>
      </c>
      <c r="E27" s="4">
        <f t="shared" si="7"/>
        <v>2462.06</v>
      </c>
      <c r="F27" s="52">
        <f t="shared" si="8"/>
        <v>0.0009570260565528832</v>
      </c>
      <c r="G27" s="50">
        <v>208.39</v>
      </c>
      <c r="H27" s="45">
        <v>100.65</v>
      </c>
      <c r="I27" s="2">
        <v>1470.07</v>
      </c>
      <c r="J27" s="4">
        <f t="shared" si="9"/>
        <v>1779.11</v>
      </c>
      <c r="K27" s="5">
        <f t="shared" si="10"/>
        <v>0.0006416998693054686</v>
      </c>
      <c r="L27" s="54">
        <f t="shared" si="11"/>
        <v>-0.48721848304426607</v>
      </c>
      <c r="M27" s="55">
        <f t="shared" si="12"/>
        <v>0.5669934084771475</v>
      </c>
      <c r="N27" s="56">
        <f t="shared" si="13"/>
        <v>0.3838717111364671</v>
      </c>
      <c r="O27" s="1"/>
    </row>
    <row r="28" spans="1:15" s="30" customFormat="1" ht="15">
      <c r="A28" s="18" t="s">
        <v>23</v>
      </c>
      <c r="B28" s="50">
        <v>17.99</v>
      </c>
      <c r="C28" s="45">
        <v>0</v>
      </c>
      <c r="D28" s="2">
        <v>207.54</v>
      </c>
      <c r="E28" s="4">
        <f t="shared" si="7"/>
        <v>225.53</v>
      </c>
      <c r="F28" s="52">
        <f t="shared" si="8"/>
        <v>8.766564849531357E-05</v>
      </c>
      <c r="G28" s="50">
        <v>37.98</v>
      </c>
      <c r="H28" s="45">
        <v>0</v>
      </c>
      <c r="I28" s="2">
        <v>340.81</v>
      </c>
      <c r="J28" s="4">
        <f t="shared" si="9"/>
        <v>378.79</v>
      </c>
      <c r="K28" s="5">
        <f t="shared" si="10"/>
        <v>0.0001366242073251336</v>
      </c>
      <c r="L28" s="54">
        <f t="shared" si="11"/>
        <v>-0.5263296471827277</v>
      </c>
      <c r="M28" s="55">
        <f t="shared" si="12"/>
        <v>-0.3910389953346439</v>
      </c>
      <c r="N28" s="56">
        <f t="shared" si="13"/>
        <v>-0.4046041342168484</v>
      </c>
      <c r="O28" s="1"/>
    </row>
    <row r="29" spans="1:15" s="30" customFormat="1" ht="15">
      <c r="A29" s="18" t="s">
        <v>13</v>
      </c>
      <c r="B29" s="50">
        <v>6859.6</v>
      </c>
      <c r="C29" s="45">
        <v>11047.02</v>
      </c>
      <c r="D29" s="2">
        <v>28197.62</v>
      </c>
      <c r="E29" s="4">
        <f t="shared" si="7"/>
        <v>46104.240000000005</v>
      </c>
      <c r="F29" s="52">
        <f t="shared" si="8"/>
        <v>0.017921155048036076</v>
      </c>
      <c r="G29" s="50">
        <v>9294.71</v>
      </c>
      <c r="H29" s="45">
        <v>19423.61</v>
      </c>
      <c r="I29" s="2">
        <v>29964.27</v>
      </c>
      <c r="J29" s="4">
        <f t="shared" si="9"/>
        <v>58682.59</v>
      </c>
      <c r="K29" s="5">
        <f t="shared" si="10"/>
        <v>0.021165982054795033</v>
      </c>
      <c r="L29" s="54">
        <f t="shared" si="11"/>
        <v>-0.37647397201507604</v>
      </c>
      <c r="M29" s="55">
        <f t="shared" si="12"/>
        <v>-0.058958552969920586</v>
      </c>
      <c r="N29" s="56">
        <f t="shared" si="13"/>
        <v>-0.21434551542459168</v>
      </c>
      <c r="O29" s="1"/>
    </row>
    <row r="30" spans="1:15" s="30" customFormat="1" ht="15">
      <c r="A30" s="18" t="s">
        <v>28</v>
      </c>
      <c r="B30" s="50">
        <v>1539.83</v>
      </c>
      <c r="C30" s="45">
        <v>3684.48</v>
      </c>
      <c r="D30" s="2">
        <v>1934.76</v>
      </c>
      <c r="E30" s="4">
        <f t="shared" si="7"/>
        <v>7159.07</v>
      </c>
      <c r="F30" s="52">
        <f t="shared" si="8"/>
        <v>0.0027827983601886423</v>
      </c>
      <c r="G30" s="50">
        <v>1259.94</v>
      </c>
      <c r="H30" s="45">
        <v>1558.83</v>
      </c>
      <c r="I30" s="2">
        <v>2477.31</v>
      </c>
      <c r="J30" s="4">
        <f t="shared" si="9"/>
        <v>5296.08</v>
      </c>
      <c r="K30" s="5">
        <f t="shared" si="10"/>
        <v>0.0019102213150571385</v>
      </c>
      <c r="L30" s="54">
        <f t="shared" si="11"/>
        <v>0.8534005967141696</v>
      </c>
      <c r="M30" s="55">
        <f t="shared" si="12"/>
        <v>-0.2190077140123763</v>
      </c>
      <c r="N30" s="56">
        <f t="shared" si="13"/>
        <v>0.35176772254195554</v>
      </c>
      <c r="O30" s="1"/>
    </row>
    <row r="31" spans="1:15" s="30" customFormat="1" ht="15">
      <c r="A31" s="18" t="s">
        <v>24</v>
      </c>
      <c r="B31" s="50">
        <v>4910.32</v>
      </c>
      <c r="C31" s="45">
        <v>3254.2</v>
      </c>
      <c r="D31" s="2">
        <v>5498.57</v>
      </c>
      <c r="E31" s="4">
        <f t="shared" si="7"/>
        <v>13663.09</v>
      </c>
      <c r="F31" s="52">
        <f t="shared" si="8"/>
        <v>0.005310972577040012</v>
      </c>
      <c r="G31" s="50">
        <v>4712.53</v>
      </c>
      <c r="H31" s="45">
        <v>9524.3</v>
      </c>
      <c r="I31" s="2">
        <v>9871.6</v>
      </c>
      <c r="J31" s="4">
        <f t="shared" si="9"/>
        <v>24108.43</v>
      </c>
      <c r="K31" s="5">
        <f t="shared" si="10"/>
        <v>0.008695570470718526</v>
      </c>
      <c r="L31" s="54">
        <f t="shared" si="11"/>
        <v>-0.4265212129385544</v>
      </c>
      <c r="M31" s="55">
        <f t="shared" si="12"/>
        <v>-0.4429910044977512</v>
      </c>
      <c r="N31" s="56">
        <f t="shared" si="13"/>
        <v>-0.43326504463376503</v>
      </c>
      <c r="O31" s="1"/>
    </row>
    <row r="32" spans="1:15" s="30" customFormat="1" ht="15">
      <c r="A32" s="18" t="s">
        <v>25</v>
      </c>
      <c r="B32" s="50">
        <v>619.75</v>
      </c>
      <c r="C32" s="45">
        <v>1606.27</v>
      </c>
      <c r="D32" s="2">
        <v>2327.99</v>
      </c>
      <c r="E32" s="4">
        <f t="shared" si="7"/>
        <v>4554.01</v>
      </c>
      <c r="F32" s="52">
        <f t="shared" si="8"/>
        <v>0.0017701868483312332</v>
      </c>
      <c r="G32" s="50">
        <v>1198.85</v>
      </c>
      <c r="H32" s="45">
        <v>2679.44</v>
      </c>
      <c r="I32" s="2">
        <v>4535.67</v>
      </c>
      <c r="J32" s="4">
        <f t="shared" si="9"/>
        <v>8413.96</v>
      </c>
      <c r="K32" s="5">
        <f t="shared" si="10"/>
        <v>0.003034796629967478</v>
      </c>
      <c r="L32" s="54">
        <f t="shared" si="11"/>
        <v>-0.4260305443894087</v>
      </c>
      <c r="M32" s="55">
        <f t="shared" si="12"/>
        <v>-0.48673735082137815</v>
      </c>
      <c r="N32" s="56">
        <f t="shared" si="13"/>
        <v>-0.4587554492771536</v>
      </c>
      <c r="O32" s="1"/>
    </row>
    <row r="33" spans="1:15" s="30" customFormat="1" ht="15">
      <c r="A33" s="18" t="s">
        <v>26</v>
      </c>
      <c r="B33" s="50">
        <v>73144.11</v>
      </c>
      <c r="C33" s="45">
        <v>49208.97</v>
      </c>
      <c r="D33" s="2">
        <v>11281.82</v>
      </c>
      <c r="E33" s="4">
        <f t="shared" si="7"/>
        <v>133634.9</v>
      </c>
      <c r="F33" s="52">
        <f t="shared" si="8"/>
        <v>0.05194515217534865</v>
      </c>
      <c r="G33" s="50">
        <v>109673.79</v>
      </c>
      <c r="H33" s="45">
        <v>51955.85</v>
      </c>
      <c r="I33" s="2">
        <v>10184.52</v>
      </c>
      <c r="J33" s="4">
        <f t="shared" si="9"/>
        <v>171814.15999999997</v>
      </c>
      <c r="K33" s="5">
        <f t="shared" si="10"/>
        <v>0.0619709427842173</v>
      </c>
      <c r="L33" s="54">
        <f t="shared" si="11"/>
        <v>-0.24300344911985194</v>
      </c>
      <c r="M33" s="55">
        <f t="shared" si="12"/>
        <v>0.10774194561943018</v>
      </c>
      <c r="N33" s="56">
        <f t="shared" si="13"/>
        <v>-0.22221253475266523</v>
      </c>
      <c r="O33" s="1"/>
    </row>
    <row r="34" spans="1:15" s="30" customFormat="1" ht="15">
      <c r="A34" s="18" t="s">
        <v>14</v>
      </c>
      <c r="B34" s="50">
        <v>2603.69</v>
      </c>
      <c r="C34" s="45">
        <v>2265.9</v>
      </c>
      <c r="D34" s="2">
        <v>4904.31</v>
      </c>
      <c r="E34" s="4">
        <f t="shared" si="7"/>
        <v>9773.900000000001</v>
      </c>
      <c r="F34" s="52">
        <f t="shared" si="8"/>
        <v>0.0037992075636427325</v>
      </c>
      <c r="G34" s="50">
        <v>3177.56</v>
      </c>
      <c r="H34" s="45">
        <v>3179.69</v>
      </c>
      <c r="I34" s="2">
        <v>4363.06</v>
      </c>
      <c r="J34" s="4">
        <f t="shared" si="9"/>
        <v>10720.310000000001</v>
      </c>
      <c r="K34" s="5">
        <f t="shared" si="10"/>
        <v>0.0038666645265970673</v>
      </c>
      <c r="L34" s="54">
        <f t="shared" si="11"/>
        <v>-0.23400998859569777</v>
      </c>
      <c r="M34" s="55">
        <f t="shared" si="12"/>
        <v>0.12405284364643165</v>
      </c>
      <c r="N34" s="56">
        <f t="shared" si="13"/>
        <v>-0.08828196199550198</v>
      </c>
      <c r="O34" s="1"/>
    </row>
    <row r="35" spans="1:15" s="30" customFormat="1" ht="15">
      <c r="A35" s="18" t="s">
        <v>27</v>
      </c>
      <c r="B35" s="50">
        <v>829440.31</v>
      </c>
      <c r="C35" s="45">
        <v>23255.95</v>
      </c>
      <c r="D35" s="11">
        <v>934928.04</v>
      </c>
      <c r="E35" s="4">
        <f t="shared" si="7"/>
        <v>1787624.3</v>
      </c>
      <c r="F35" s="52">
        <f t="shared" si="8"/>
        <v>0.6948665078946525</v>
      </c>
      <c r="G35" s="50">
        <v>849611.16</v>
      </c>
      <c r="H35" s="45">
        <v>31920.46</v>
      </c>
      <c r="I35" s="11">
        <v>1005687.1</v>
      </c>
      <c r="J35" s="4">
        <f t="shared" si="9"/>
        <v>1887218.72</v>
      </c>
      <c r="K35" s="5">
        <f t="shared" si="10"/>
        <v>0.6806931589248746</v>
      </c>
      <c r="L35" s="54">
        <f t="shared" si="11"/>
        <v>-0.032710522624248006</v>
      </c>
      <c r="M35" s="55">
        <f t="shared" si="12"/>
        <v>-0.07035892177596781</v>
      </c>
      <c r="N35" s="56">
        <f t="shared" si="13"/>
        <v>-0.05277312001228984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115.3</v>
      </c>
      <c r="H36" s="45">
        <v>568.25</v>
      </c>
      <c r="I36" s="33">
        <v>2699.42</v>
      </c>
      <c r="J36" s="4">
        <f t="shared" si="9"/>
        <v>3382.9700000000003</v>
      </c>
      <c r="K36" s="5">
        <f t="shared" si="10"/>
        <v>0.001220189536827021</v>
      </c>
      <c r="L36" s="54">
        <f t="shared" si="11"/>
        <v>-1</v>
      </c>
      <c r="M36" s="55">
        <f t="shared" si="12"/>
        <v>-1</v>
      </c>
      <c r="N36" s="56">
        <f t="shared" si="13"/>
        <v>-1</v>
      </c>
      <c r="O36" s="1"/>
    </row>
    <row r="37" spans="1:15" s="30" customFormat="1" ht="16.5" thickBot="1" thickTop="1">
      <c r="A37" s="12" t="s">
        <v>8</v>
      </c>
      <c r="B37" s="13">
        <f>SUM(B23:B36)</f>
        <v>1160038.85</v>
      </c>
      <c r="C37" s="13">
        <f>SUM(C23:C36)</f>
        <v>103212.61</v>
      </c>
      <c r="D37" s="13">
        <f>SUM(D23:D36)</f>
        <v>1309363.97</v>
      </c>
      <c r="E37" s="14">
        <f>SUM(E23:E36)</f>
        <v>2572615.43</v>
      </c>
      <c r="F37" s="53">
        <f>IF(E$37=0,"0.00%",E37/E$37)</f>
        <v>1</v>
      </c>
      <c r="G37" s="13">
        <f>SUM(G23:G36)</f>
        <v>1236319.47</v>
      </c>
      <c r="H37" s="13">
        <f>SUM(H23:H36)</f>
        <v>133522.03</v>
      </c>
      <c r="I37" s="14">
        <f>SUM(I23:I36)</f>
        <v>1402653.9999999998</v>
      </c>
      <c r="J37" s="14">
        <f>SUM(J23:J36)</f>
        <v>2772495.5000000005</v>
      </c>
      <c r="K37" s="15">
        <f>IF(J$37=0,"0.00%",J37/J$37)</f>
        <v>1</v>
      </c>
      <c r="L37" s="57">
        <f>IF(H37=0,"0.00%",(B37+C37)/(G37+H37)-1)</f>
        <v>-0.07781195123669404</v>
      </c>
      <c r="M37" s="58">
        <f>IF(I37=0,"0.00%",D37/I37-1)</f>
        <v>-0.06650965241606255</v>
      </c>
      <c r="N37" s="53">
        <f>IF(J37=0,"0.00%",E37/J37-1)</f>
        <v>-0.07209392044098906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Apr 14-15</oddHeader>
    <oddFooter>&amp;LStatistics and Reference Materials/Prairie Land Border (Apr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2015-06-03T14:52:20Z</cp:lastPrinted>
  <dcterms:created xsi:type="dcterms:W3CDTF">2006-01-31T19:56:50Z</dcterms:created>
  <dcterms:modified xsi:type="dcterms:W3CDTF">2015-06-03T14:55:16Z</dcterms:modified>
  <cp:category/>
  <cp:version/>
  <cp:contentType/>
  <cp:contentStatus/>
</cp:coreProperties>
</file>