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2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<sst xmlns="http://schemas.openxmlformats.org/spreadsheetml/2006/main" count="90" uniqueCount="33">
  <si>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</si>
  <si>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</si>
  <si>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</si>
  <si>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</si>
  <si>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</si>
  <si>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</si>
  <si>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</si>
  <si>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</si>
  <si>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</si>
  <si>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</si>
  <si>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</si>
  <si>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</si>
  <si>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</si>
  <si>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</si>
  <si>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</si>
  <si>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</si>
  <si>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</si>
  <si>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</si>
  <si>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</si>
  <si>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</si>
  <si>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</si>
  <si>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</si>
  <si>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</si>
  <si>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</si>
  <si>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</si>
  <si>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</si>
  <si>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</si>
  <si>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</si>
  <si>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</si>
  <si>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Sep 16</t>
  </si>
  <si>
    <t>Jan - Sep 16</t>
  </si>
  <si>
    <t>Sep 17</t>
  </si>
  <si>
    <t>Jan - Sep 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</si>
</sst>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1">
      <selection activeCell="M36" sqref="M36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5" thickBot="1" thickTop="1">
      <c r="A1" s="21" t="s">
        <v>17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4.2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4.2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4.25" thickTop="1">
      <c r="A4" s="17" t="s">
        <v>20</v>
      </c>
      <c r="B4" s="59">
        <v>2793.79</v>
      </c>
      <c r="C4" s="60">
        <v>1347.85</v>
      </c>
      <c r="D4" s="60">
        <v>2542.06</v>
      </c>
      <c r="E4" s="4">
        <f>SUM(B4:D4)</f>
        <v>6683.699999999999</v>
      </c>
      <c r="F4" s="52">
        <f>IF(E$18=0,"0.00%",E4/E$18)</f>
        <v>0.007603534637378334</v>
      </c>
      <c r="G4" s="59">
        <v>2353.15</v>
      </c>
      <c r="H4" s="60">
        <v>1993.77</v>
      </c>
      <c r="I4" s="60">
        <v>2025.15</v>
      </c>
      <c r="J4" s="4">
        <f>SUM(G4:I4)</f>
        <v>6372.07</v>
      </c>
      <c r="K4" s="5">
        <f>IF(J$18=0,"0.00%",J4/J$18)</f>
        <v>0.007470801264999576</v>
      </c>
      <c r="L4" s="54">
        <f>IF((G4+H4)=0,"0.00%",(B4+C4)/(G4+H4)-1)</f>
        <v>-0.047224241531935385</v>
      </c>
      <c r="M4" s="55">
        <f>IF(I4=0,"0.00%",D4/I4-1)</f>
        <v>0.2552452904723106</v>
      </c>
      <c r="N4" s="56">
        <f>IF(J4=0,"0.00%",E4/J4-1)</f>
        <v>0.048905614658972585</v>
      </c>
      <c r="O4" s="1"/>
    </row>
    <row r="5" spans="1:15" s="30" customFormat="1" ht="13.5">
      <c r="A5" s="18" t="s">
        <v>21</v>
      </c>
      <c r="B5" s="50">
        <v>118462.25</v>
      </c>
      <c r="C5" s="2">
        <v>0</v>
      </c>
      <c r="D5" s="2">
        <v>106237.03</v>
      </c>
      <c r="E5" s="4">
        <f aca="true" t="shared" si="0" ref="E5:E17">SUM(B5:D5)</f>
        <v>224699.28</v>
      </c>
      <c r="F5" s="52">
        <f aca="true" t="shared" si="1" ref="F5:F17">IF(E$18=0,"0.00%",E5/E$18)</f>
        <v>0.25562319650402815</v>
      </c>
      <c r="G5" s="50">
        <v>128384.4</v>
      </c>
      <c r="H5" s="2">
        <v>0</v>
      </c>
      <c r="I5" s="2">
        <v>92548.37</v>
      </c>
      <c r="J5" s="4">
        <f aca="true" t="shared" si="2" ref="J5:J16">SUM(G5:I5)</f>
        <v>220932.77</v>
      </c>
      <c r="K5" s="5">
        <f aca="true" t="shared" si="3" ref="K5:K17">IF(J$18=0,"0.00%",J5/J$18)</f>
        <v>0.25902804231526966</v>
      </c>
      <c r="L5" s="54">
        <f aca="true" t="shared" si="4" ref="L5:L17">IF((G5+H5)=0,"0.00%",(B5+C5)/(G5+H5)-1)</f>
        <v>-0.07728470125653897</v>
      </c>
      <c r="M5" s="55">
        <f aca="true" t="shared" si="5" ref="M5:M17">IF(I5=0,"0.00%",D5/I5-1)</f>
        <v>0.1479081695334019</v>
      </c>
      <c r="N5" s="56">
        <f aca="true" t="shared" si="6" ref="N5:N17">IF(J5=0,"0.00%",E5/J5-1)</f>
        <v>0.017048217880941907</v>
      </c>
      <c r="O5" s="1"/>
    </row>
    <row r="6" spans="1:15" s="30" customFormat="1" ht="13.5">
      <c r="A6" s="18" t="s">
        <v>22</v>
      </c>
      <c r="B6" s="50">
        <v>0</v>
      </c>
      <c r="C6" s="2">
        <v>0</v>
      </c>
      <c r="D6" s="2">
        <v>17892.95</v>
      </c>
      <c r="E6" s="4">
        <f t="shared" si="0"/>
        <v>17892.95</v>
      </c>
      <c r="F6" s="52">
        <f t="shared" si="1"/>
        <v>0.02035544161016782</v>
      </c>
      <c r="G6" s="50">
        <v>0</v>
      </c>
      <c r="H6" s="2">
        <v>0</v>
      </c>
      <c r="I6" s="2">
        <v>19896.13</v>
      </c>
      <c r="J6" s="4">
        <f t="shared" si="2"/>
        <v>19896.13</v>
      </c>
      <c r="K6" s="5">
        <f t="shared" si="3"/>
        <v>0.02332680481736642</v>
      </c>
      <c r="L6" s="54" t="str">
        <f t="shared" si="4"/>
        <v>0.00%</v>
      </c>
      <c r="M6" s="55">
        <f t="shared" si="5"/>
        <v>-0.10068189140300154</v>
      </c>
      <c r="N6" s="56">
        <f t="shared" si="6"/>
        <v>-0.10068189140300154</v>
      </c>
      <c r="O6" s="1"/>
    </row>
    <row r="7" spans="1:15" s="30" customFormat="1" ht="13.5">
      <c r="A7" s="18" t="s">
        <v>15</v>
      </c>
      <c r="B7" s="50">
        <v>3298.08</v>
      </c>
      <c r="C7" s="2">
        <v>5072.2</v>
      </c>
      <c r="D7" s="2">
        <v>10623.51</v>
      </c>
      <c r="E7" s="4">
        <f t="shared" si="0"/>
        <v>18993.79</v>
      </c>
      <c r="F7" s="52">
        <f t="shared" si="1"/>
        <v>0.0216077831380957</v>
      </c>
      <c r="G7" s="50">
        <v>1890.89</v>
      </c>
      <c r="H7" s="2">
        <v>7238.35</v>
      </c>
      <c r="I7" s="2">
        <v>6966.14</v>
      </c>
      <c r="J7" s="4">
        <f t="shared" si="2"/>
        <v>16095.380000000001</v>
      </c>
      <c r="K7" s="5">
        <f t="shared" si="3"/>
        <v>0.01887069433710692</v>
      </c>
      <c r="L7" s="54">
        <f t="shared" si="4"/>
        <v>-0.08313506929382963</v>
      </c>
      <c r="M7" s="55">
        <f t="shared" si="5"/>
        <v>0.5250210302979843</v>
      </c>
      <c r="N7" s="56">
        <f t="shared" si="6"/>
        <v>0.18007714014829102</v>
      </c>
      <c r="O7" s="1"/>
    </row>
    <row r="8" spans="1:15" s="30" customFormat="1" ht="13.5">
      <c r="A8" s="18" t="s">
        <v>16</v>
      </c>
      <c r="B8" s="50">
        <v>65.61</v>
      </c>
      <c r="C8" s="2">
        <v>0</v>
      </c>
      <c r="D8" s="2">
        <v>1387.79</v>
      </c>
      <c r="E8" s="4">
        <f t="shared" si="0"/>
        <v>1453.3999999999999</v>
      </c>
      <c r="F8" s="52">
        <f t="shared" si="1"/>
        <v>0.0016534220928476249</v>
      </c>
      <c r="G8" s="50">
        <v>330.43</v>
      </c>
      <c r="H8" s="2">
        <v>0</v>
      </c>
      <c r="I8" s="2">
        <v>1083.39</v>
      </c>
      <c r="J8" s="4">
        <f t="shared" si="2"/>
        <v>1413.8200000000002</v>
      </c>
      <c r="K8" s="5">
        <f t="shared" si="3"/>
        <v>0.0016576039253306544</v>
      </c>
      <c r="L8" s="54">
        <f t="shared" si="4"/>
        <v>-0.8014405471658143</v>
      </c>
      <c r="M8" s="55">
        <f t="shared" si="5"/>
        <v>0.2809699184965708</v>
      </c>
      <c r="N8" s="56">
        <f t="shared" si="6"/>
        <v>0.027995077166824478</v>
      </c>
      <c r="O8" s="1"/>
    </row>
    <row r="9" spans="1:15" s="30" customFormat="1" ht="13.5">
      <c r="A9" s="18" t="s">
        <v>23</v>
      </c>
      <c r="B9" s="50">
        <v>174.5</v>
      </c>
      <c r="C9" s="2">
        <v>538.45</v>
      </c>
      <c r="D9" s="2">
        <v>287.35</v>
      </c>
      <c r="E9" s="4">
        <f t="shared" si="0"/>
        <v>1000.3000000000001</v>
      </c>
      <c r="F9" s="52">
        <f t="shared" si="1"/>
        <v>0.001137964854462281</v>
      </c>
      <c r="G9" s="50">
        <v>1176.45</v>
      </c>
      <c r="H9" s="2">
        <v>0</v>
      </c>
      <c r="I9" s="2">
        <v>81.65</v>
      </c>
      <c r="J9" s="4">
        <f t="shared" si="2"/>
        <v>1258.1000000000001</v>
      </c>
      <c r="K9" s="5">
        <f t="shared" si="3"/>
        <v>0.0014750332421796949</v>
      </c>
      <c r="L9" s="54">
        <f t="shared" si="4"/>
        <v>-0.3939818946831569</v>
      </c>
      <c r="M9" s="55">
        <f t="shared" si="5"/>
        <v>2.5192896509491733</v>
      </c>
      <c r="N9" s="56">
        <f t="shared" si="6"/>
        <v>-0.20491216914394728</v>
      </c>
      <c r="O9" s="1"/>
    </row>
    <row r="10" spans="1:15" s="30" customFormat="1" ht="13.5">
      <c r="A10" s="18" t="s">
        <v>13</v>
      </c>
      <c r="B10" s="50">
        <v>2521.79</v>
      </c>
      <c r="C10" s="2">
        <v>6302.2</v>
      </c>
      <c r="D10" s="2">
        <v>14850.25</v>
      </c>
      <c r="E10" s="4">
        <f t="shared" si="0"/>
        <v>23674.239999999998</v>
      </c>
      <c r="F10" s="52">
        <f t="shared" si="1"/>
        <v>0.02693237336409588</v>
      </c>
      <c r="G10" s="50">
        <v>3135.68</v>
      </c>
      <c r="H10" s="2">
        <v>6178.07</v>
      </c>
      <c r="I10" s="2">
        <v>13850.94</v>
      </c>
      <c r="J10" s="4">
        <f t="shared" si="2"/>
        <v>23164.690000000002</v>
      </c>
      <c r="K10" s="5">
        <f t="shared" si="3"/>
        <v>0.02715896017390315</v>
      </c>
      <c r="L10" s="54">
        <f t="shared" si="4"/>
        <v>-0.05258461951415916</v>
      </c>
      <c r="M10" s="55">
        <f t="shared" si="5"/>
        <v>0.07214744992036648</v>
      </c>
      <c r="N10" s="56">
        <f t="shared" si="6"/>
        <v>0.0219968408815312</v>
      </c>
      <c r="O10" s="1"/>
    </row>
    <row r="11" spans="1:15" s="30" customFormat="1" ht="13.5">
      <c r="A11" s="18" t="s">
        <v>28</v>
      </c>
      <c r="B11" s="50">
        <v>444.45</v>
      </c>
      <c r="C11" s="2">
        <v>256.24</v>
      </c>
      <c r="D11" s="2">
        <v>1132.84</v>
      </c>
      <c r="E11" s="4">
        <f t="shared" si="0"/>
        <v>1833.53</v>
      </c>
      <c r="F11" s="52">
        <f t="shared" si="1"/>
        <v>0.00208586693952037</v>
      </c>
      <c r="G11" s="50">
        <v>533.52</v>
      </c>
      <c r="H11" s="2">
        <v>305.9</v>
      </c>
      <c r="I11" s="2">
        <v>1031.4</v>
      </c>
      <c r="J11" s="4">
        <f t="shared" si="2"/>
        <v>1870.8200000000002</v>
      </c>
      <c r="K11" s="5">
        <f t="shared" si="3"/>
        <v>0.0021934040935812867</v>
      </c>
      <c r="L11" s="54">
        <f t="shared" si="4"/>
        <v>-0.16526887612875552</v>
      </c>
      <c r="M11" s="55">
        <f t="shared" si="5"/>
        <v>0.09835175489625736</v>
      </c>
      <c r="N11" s="56">
        <f t="shared" si="6"/>
        <v>-0.019932436044087676</v>
      </c>
      <c r="O11" s="1"/>
    </row>
    <row r="12" spans="1:15" s="30" customFormat="1" ht="13.5">
      <c r="A12" s="18" t="s">
        <v>24</v>
      </c>
      <c r="B12" s="50">
        <v>1364.4</v>
      </c>
      <c r="C12" s="2">
        <v>1056.55</v>
      </c>
      <c r="D12" s="2">
        <v>2682.42</v>
      </c>
      <c r="E12" s="4">
        <f t="shared" si="0"/>
        <v>5103.37</v>
      </c>
      <c r="F12" s="52">
        <f t="shared" si="1"/>
        <v>0.005805713985121635</v>
      </c>
      <c r="G12" s="50">
        <v>1357.2</v>
      </c>
      <c r="H12" s="2">
        <v>1975</v>
      </c>
      <c r="I12" s="2">
        <v>4164.33</v>
      </c>
      <c r="J12" s="4">
        <f t="shared" si="2"/>
        <v>7496.53</v>
      </c>
      <c r="K12" s="5">
        <f t="shared" si="3"/>
        <v>0.008789151061916658</v>
      </c>
      <c r="L12" s="54">
        <f t="shared" si="4"/>
        <v>-0.27346797911289844</v>
      </c>
      <c r="M12" s="55">
        <f t="shared" si="5"/>
        <v>-0.3558579651468543</v>
      </c>
      <c r="N12" s="56">
        <f t="shared" si="6"/>
        <v>-0.3192356997170691</v>
      </c>
      <c r="O12" s="1"/>
    </row>
    <row r="13" spans="1:15" s="30" customFormat="1" ht="13.5">
      <c r="A13" s="18" t="s">
        <v>25</v>
      </c>
      <c r="B13" s="50">
        <v>979.16</v>
      </c>
      <c r="C13" s="2">
        <v>249.9</v>
      </c>
      <c r="D13" s="2">
        <v>469.55</v>
      </c>
      <c r="E13" s="4">
        <f t="shared" si="0"/>
        <v>1698.61</v>
      </c>
      <c r="F13" s="52">
        <f t="shared" si="1"/>
        <v>0.0019323787678078327</v>
      </c>
      <c r="G13" s="50">
        <v>1163.14</v>
      </c>
      <c r="H13" s="2">
        <v>445.78</v>
      </c>
      <c r="I13" s="2">
        <v>996.2</v>
      </c>
      <c r="J13" s="4">
        <f t="shared" si="2"/>
        <v>2605.12</v>
      </c>
      <c r="K13" s="5">
        <f t="shared" si="3"/>
        <v>0.0030543188934640856</v>
      </c>
      <c r="L13" s="54">
        <f t="shared" si="4"/>
        <v>-0.23609626333192457</v>
      </c>
      <c r="M13" s="55">
        <f t="shared" si="5"/>
        <v>-0.5286589038345714</v>
      </c>
      <c r="N13" s="56">
        <f t="shared" si="6"/>
        <v>-0.3479724542439504</v>
      </c>
      <c r="O13" s="1"/>
    </row>
    <row r="14" spans="1:15" s="30" customFormat="1" ht="13.5">
      <c r="A14" s="18" t="s">
        <v>26</v>
      </c>
      <c r="B14" s="50">
        <v>26262.99</v>
      </c>
      <c r="C14" s="2">
        <v>17293.3</v>
      </c>
      <c r="D14" s="2">
        <v>3486.4</v>
      </c>
      <c r="E14" s="4">
        <f t="shared" si="0"/>
        <v>47042.69</v>
      </c>
      <c r="F14" s="52">
        <f t="shared" si="1"/>
        <v>0.05351687281751895</v>
      </c>
      <c r="G14" s="50">
        <v>33926.43</v>
      </c>
      <c r="H14" s="2">
        <v>14562.92</v>
      </c>
      <c r="I14" s="2">
        <v>3862.06</v>
      </c>
      <c r="J14" s="4">
        <f t="shared" si="2"/>
        <v>52351.409999999996</v>
      </c>
      <c r="K14" s="5">
        <f t="shared" si="3"/>
        <v>0.061378324477369434</v>
      </c>
      <c r="L14" s="54">
        <f t="shared" si="4"/>
        <v>-0.10173491704879523</v>
      </c>
      <c r="M14" s="55">
        <f t="shared" si="5"/>
        <v>-0.09726933294666573</v>
      </c>
      <c r="N14" s="56">
        <f t="shared" si="6"/>
        <v>-0.10140548267945404</v>
      </c>
      <c r="O14" s="1"/>
    </row>
    <row r="15" spans="1:15" s="30" customFormat="1" ht="13.5">
      <c r="A15" s="18" t="s">
        <v>14</v>
      </c>
      <c r="B15" s="50">
        <v>976.19</v>
      </c>
      <c r="C15" s="2">
        <v>1643</v>
      </c>
      <c r="D15" s="2">
        <v>3620.82</v>
      </c>
      <c r="E15" s="4">
        <f t="shared" si="0"/>
        <v>6240.01</v>
      </c>
      <c r="F15" s="52">
        <f t="shared" si="1"/>
        <v>0.00709878243676215</v>
      </c>
      <c r="G15" s="50">
        <v>1993.26</v>
      </c>
      <c r="H15" s="2">
        <v>1311.25</v>
      </c>
      <c r="I15" s="2">
        <v>2878.52</v>
      </c>
      <c r="J15" s="4">
        <f t="shared" si="2"/>
        <v>6183.030000000001</v>
      </c>
      <c r="K15" s="5">
        <f t="shared" si="3"/>
        <v>0.007249165239165661</v>
      </c>
      <c r="L15" s="54">
        <f t="shared" si="4"/>
        <v>-0.20738929523590488</v>
      </c>
      <c r="M15" s="55">
        <f t="shared" si="5"/>
        <v>0.2578755749482373</v>
      </c>
      <c r="N15" s="56">
        <f t="shared" si="6"/>
        <v>0.009215546423031906</v>
      </c>
      <c r="O15" s="1"/>
    </row>
    <row r="16" spans="1:15" s="30" customFormat="1" ht="13.5">
      <c r="A16" s="18" t="s">
        <v>27</v>
      </c>
      <c r="B16" s="50">
        <v>230402.44</v>
      </c>
      <c r="C16" s="2">
        <v>6971</v>
      </c>
      <c r="D16" s="2">
        <v>285336.08</v>
      </c>
      <c r="E16" s="4">
        <f t="shared" si="0"/>
        <v>522709.52</v>
      </c>
      <c r="F16" s="52">
        <f t="shared" si="1"/>
        <v>0.5946466688521932</v>
      </c>
      <c r="G16" s="50">
        <v>203519.31</v>
      </c>
      <c r="H16" s="2">
        <v>9422</v>
      </c>
      <c r="I16" s="2">
        <v>280348.75</v>
      </c>
      <c r="J16" s="4">
        <f t="shared" si="2"/>
        <v>493290.06</v>
      </c>
      <c r="K16" s="5">
        <f t="shared" si="3"/>
        <v>0.5783476961583468</v>
      </c>
      <c r="L16" s="54">
        <f t="shared" si="4"/>
        <v>0.11473645015145251</v>
      </c>
      <c r="M16" s="55">
        <f t="shared" si="5"/>
        <v>0.017789735106719773</v>
      </c>
      <c r="N16" s="56">
        <f t="shared" si="6"/>
        <v>0.059639271871807065</v>
      </c>
      <c r="O16" s="1"/>
    </row>
    <row r="17" spans="1:15" s="30" customFormat="1" ht="14.25" thickBot="1">
      <c r="A17" s="19" t="s">
        <v>9</v>
      </c>
      <c r="B17" s="51">
        <v>0</v>
      </c>
      <c r="C17" s="33">
        <v>0</v>
      </c>
      <c r="D17" s="2">
        <v>0</v>
      </c>
      <c r="E17" s="4">
        <f t="shared" si="0"/>
        <v>0</v>
      </c>
      <c r="F17" s="52">
        <f t="shared" si="1"/>
        <v>0</v>
      </c>
      <c r="G17" s="51">
        <v>0</v>
      </c>
      <c r="H17" s="33">
        <v>0</v>
      </c>
      <c r="I17" s="2">
        <v>0</v>
      </c>
      <c r="J17" s="4">
        <f>SUM(G17:I17)</f>
        <v>0</v>
      </c>
      <c r="K17" s="5">
        <f t="shared" si="3"/>
        <v>0</v>
      </c>
      <c r="L17" s="54" t="str">
        <f t="shared" si="4"/>
        <v>0.00%</v>
      </c>
      <c r="M17" s="55" t="str">
        <f t="shared" si="5"/>
        <v>0.00%</v>
      </c>
      <c r="N17" s="56" t="str">
        <f t="shared" si="6"/>
        <v>0.00%</v>
      </c>
      <c r="O17" s="1"/>
    </row>
    <row r="18" spans="1:251" s="30" customFormat="1" ht="15" thickBot="1" thickTop="1">
      <c r="A18" s="12" t="s">
        <v>8</v>
      </c>
      <c r="B18" s="13">
        <f>SUM(B4:B17)</f>
        <v>387745.65</v>
      </c>
      <c r="C18" s="13">
        <f>SUM(C4:C17)</f>
        <v>40730.689999999995</v>
      </c>
      <c r="D18" s="13">
        <f>SUM(D4:D17)</f>
        <v>450549.05000000005</v>
      </c>
      <c r="E18" s="14">
        <f>SUM(E4:E17)</f>
        <v>879025.3900000001</v>
      </c>
      <c r="F18" s="53">
        <f>IF(E$18=0,"0.00%",E18/E$18)</f>
        <v>1</v>
      </c>
      <c r="G18" s="13">
        <f>SUM(G4:G17)</f>
        <v>379763.86</v>
      </c>
      <c r="H18" s="13">
        <f>SUM(H4:H17)</f>
        <v>43433.04</v>
      </c>
      <c r="I18" s="14">
        <f>SUM(I4:I17)</f>
        <v>429733.02999999997</v>
      </c>
      <c r="J18" s="14">
        <f>SUM(J4:J17)</f>
        <v>852929.9299999999</v>
      </c>
      <c r="K18" s="15">
        <f>IF(J$18=0,"0.00%",J18/J$18)</f>
        <v>1</v>
      </c>
      <c r="L18" s="57">
        <f>IF(H18=0,"0.00%",(B18+C18)/(G18+H18)-1)</f>
        <v>0.012475138641138583</v>
      </c>
      <c r="M18" s="58">
        <f>IF(I18=0,"0.00%",D18/I18-1)</f>
        <v>0.04843942295987835</v>
      </c>
      <c r="N18" s="53">
        <f>IF(J18=0,"0.00%",E18/J18-1)</f>
        <v>0.030595080653343043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5" thickBot="1" thickTop="1">
      <c r="A20" s="21" t="s">
        <v>17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4.2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4.2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4.25" thickTop="1">
      <c r="A23" s="17" t="s">
        <v>20</v>
      </c>
      <c r="B23" s="49">
        <v>16625.85</v>
      </c>
      <c r="C23" s="44">
        <v>11756.36</v>
      </c>
      <c r="D23" s="4">
        <v>19035.74</v>
      </c>
      <c r="E23" s="4">
        <f aca="true" t="shared" si="7" ref="E23:E36">SUM(B23:D23)</f>
        <v>47417.95</v>
      </c>
      <c r="F23" s="52">
        <f>IF(E$37=0,"0.00%",E23/E$37)</f>
        <v>0.0071559309821394475</v>
      </c>
      <c r="G23" s="49">
        <v>17163.3</v>
      </c>
      <c r="H23" s="44">
        <v>13498.78</v>
      </c>
      <c r="I23" s="4">
        <v>17369.09</v>
      </c>
      <c r="J23" s="4">
        <f>SUM(G23:I23)</f>
        <v>48031.17</v>
      </c>
      <c r="K23" s="5">
        <f>IF(J$37=0,"0.00%",J23/J$37)</f>
        <v>0.007323568083901094</v>
      </c>
      <c r="L23" s="54">
        <f>IF((G23+H23)=0,"0.00",(B23+C23)/(G23+H23)-1)</f>
        <v>-0.07435470783456322</v>
      </c>
      <c r="M23" s="55">
        <f>IF(I23=0,"0.00%",D23/I23-1)</f>
        <v>0.09595494064455878</v>
      </c>
      <c r="N23" s="56">
        <f>IF(J23=0,"0.00%",E23/J23-1)</f>
        <v>-0.01276712601421126</v>
      </c>
      <c r="O23" s="1"/>
    </row>
    <row r="24" spans="1:15" s="30" customFormat="1" ht="13.5">
      <c r="A24" s="18" t="s">
        <v>21</v>
      </c>
      <c r="B24" s="50">
        <v>856441.61</v>
      </c>
      <c r="C24" s="45">
        <v>0</v>
      </c>
      <c r="D24" s="2">
        <v>771861.47</v>
      </c>
      <c r="E24" s="4">
        <f t="shared" si="7"/>
        <v>1628303.08</v>
      </c>
      <c r="F24" s="52">
        <f aca="true" t="shared" si="8" ref="F24:F36">IF(E$37=0,"0.00%",E24/E$37)</f>
        <v>0.24573024473822866</v>
      </c>
      <c r="G24" s="50">
        <v>830296.22</v>
      </c>
      <c r="H24" s="45">
        <v>0</v>
      </c>
      <c r="I24" s="2">
        <v>717142.27</v>
      </c>
      <c r="J24" s="4">
        <f aca="true" t="shared" si="9" ref="J24:J36">SUM(G24:I24)</f>
        <v>1547438.49</v>
      </c>
      <c r="K24" s="5">
        <f aca="true" t="shared" si="10" ref="K24:K36">IF(J$37=0,"0.00%",J24/J$37)</f>
        <v>0.23594618113954133</v>
      </c>
      <c r="L24" s="54">
        <f aca="true" t="shared" si="11" ref="L24:L36">IF((G24+H24)=0,"0.00",(B24+C24)/(G24+H24)-1)</f>
        <v>0.03148923163831818</v>
      </c>
      <c r="M24" s="55">
        <f aca="true" t="shared" si="12" ref="M24:M36">IF(I24=0,"0.00%",D24/I24-1)</f>
        <v>0.07630173577691912</v>
      </c>
      <c r="N24" s="56">
        <f aca="true" t="shared" si="13" ref="N24:N36">IF(J24=0,"0.00%",E24/J24-1)</f>
        <v>0.05225706257313023</v>
      </c>
      <c r="O24" s="1"/>
    </row>
    <row r="25" spans="1:15" s="30" customFormat="1" ht="13.5">
      <c r="A25" s="18" t="s">
        <v>22</v>
      </c>
      <c r="B25" s="50">
        <v>0</v>
      </c>
      <c r="C25" s="45">
        <v>0</v>
      </c>
      <c r="D25" s="2">
        <v>163572.82</v>
      </c>
      <c r="E25" s="4">
        <f t="shared" si="7"/>
        <v>163572.82</v>
      </c>
      <c r="F25" s="52">
        <f t="shared" si="8"/>
        <v>0.024685078340036193</v>
      </c>
      <c r="G25" s="50">
        <v>0</v>
      </c>
      <c r="H25" s="45">
        <v>0</v>
      </c>
      <c r="I25" s="2">
        <v>180793.77</v>
      </c>
      <c r="J25" s="4">
        <f t="shared" si="9"/>
        <v>180793.77</v>
      </c>
      <c r="K25" s="5">
        <f t="shared" si="10"/>
        <v>0.02756658819137979</v>
      </c>
      <c r="L25" s="54" t="str">
        <f t="shared" si="11"/>
        <v>0.00</v>
      </c>
      <c r="M25" s="55">
        <f t="shared" si="12"/>
        <v>-0.09525189944321633</v>
      </c>
      <c r="N25" s="56">
        <f t="shared" si="13"/>
        <v>-0.09525189944321633</v>
      </c>
      <c r="O25" s="1"/>
    </row>
    <row r="26" spans="1:15" s="30" customFormat="1" ht="13.5">
      <c r="A26" s="18" t="s">
        <v>15</v>
      </c>
      <c r="B26" s="50">
        <v>18453.36</v>
      </c>
      <c r="C26" s="45">
        <v>42284.62</v>
      </c>
      <c r="D26" s="2">
        <v>79453.54</v>
      </c>
      <c r="E26" s="4">
        <f t="shared" si="7"/>
        <v>140191.52</v>
      </c>
      <c r="F26" s="52">
        <f t="shared" si="8"/>
        <v>0.021156562892348192</v>
      </c>
      <c r="G26" s="50">
        <v>13705.43</v>
      </c>
      <c r="H26" s="45">
        <v>47448.6</v>
      </c>
      <c r="I26" s="2">
        <v>50506.29</v>
      </c>
      <c r="J26" s="4">
        <f t="shared" si="9"/>
        <v>111660.32</v>
      </c>
      <c r="K26" s="5">
        <f t="shared" si="10"/>
        <v>0.017025443181795972</v>
      </c>
      <c r="L26" s="54">
        <f t="shared" si="11"/>
        <v>-0.006803312880606538</v>
      </c>
      <c r="M26" s="55">
        <f t="shared" si="12"/>
        <v>0.5731414839617004</v>
      </c>
      <c r="N26" s="56">
        <f t="shared" si="13"/>
        <v>0.2555178061463552</v>
      </c>
      <c r="O26" s="1"/>
    </row>
    <row r="27" spans="1:15" s="30" customFormat="1" ht="13.5">
      <c r="A27" s="18" t="s">
        <v>16</v>
      </c>
      <c r="B27" s="50">
        <v>343.1</v>
      </c>
      <c r="C27" s="45">
        <v>59.55</v>
      </c>
      <c r="D27" s="2">
        <v>5882.68</v>
      </c>
      <c r="E27" s="4">
        <f t="shared" si="7"/>
        <v>6285.33</v>
      </c>
      <c r="F27" s="52">
        <f t="shared" si="8"/>
        <v>0.0009485308344196773</v>
      </c>
      <c r="G27" s="50">
        <v>1105.35</v>
      </c>
      <c r="H27" s="45">
        <v>103.92</v>
      </c>
      <c r="I27" s="2">
        <v>6026.31</v>
      </c>
      <c r="J27" s="4">
        <f t="shared" si="9"/>
        <v>7235.58</v>
      </c>
      <c r="K27" s="5">
        <f t="shared" si="10"/>
        <v>0.0011032473861559708</v>
      </c>
      <c r="L27" s="54">
        <f t="shared" si="11"/>
        <v>-0.6670305225466604</v>
      </c>
      <c r="M27" s="55">
        <f t="shared" si="12"/>
        <v>-0.023833822023759166</v>
      </c>
      <c r="N27" s="56">
        <f t="shared" si="13"/>
        <v>-0.13133017671009095</v>
      </c>
      <c r="O27" s="1"/>
    </row>
    <row r="28" spans="1:15" s="30" customFormat="1" ht="13.5">
      <c r="A28" s="18" t="s">
        <v>23</v>
      </c>
      <c r="B28" s="50">
        <v>4595.95</v>
      </c>
      <c r="C28" s="45">
        <v>2400.45</v>
      </c>
      <c r="D28" s="2">
        <v>2669.92</v>
      </c>
      <c r="E28" s="4">
        <f t="shared" si="7"/>
        <v>9666.32</v>
      </c>
      <c r="F28" s="52">
        <f t="shared" si="8"/>
        <v>0.0014587623204139822</v>
      </c>
      <c r="G28" s="50">
        <v>4385.16</v>
      </c>
      <c r="H28" s="45">
        <v>263.5</v>
      </c>
      <c r="I28" s="2">
        <v>248.2</v>
      </c>
      <c r="J28" s="4">
        <f t="shared" si="9"/>
        <v>4896.86</v>
      </c>
      <c r="K28" s="5">
        <f t="shared" si="10"/>
        <v>0.0007466503024459307</v>
      </c>
      <c r="L28" s="54">
        <f t="shared" si="11"/>
        <v>0.5050358597961562</v>
      </c>
      <c r="M28" s="55">
        <f t="shared" si="12"/>
        <v>9.757131345688961</v>
      </c>
      <c r="N28" s="56">
        <f t="shared" si="13"/>
        <v>0.9739833280918793</v>
      </c>
      <c r="O28" s="1"/>
    </row>
    <row r="29" spans="1:15" s="30" customFormat="1" ht="13.5">
      <c r="A29" s="18" t="s">
        <v>13</v>
      </c>
      <c r="B29" s="50">
        <v>21131.61</v>
      </c>
      <c r="C29" s="45">
        <v>47495.48</v>
      </c>
      <c r="D29" s="2">
        <v>115505.62</v>
      </c>
      <c r="E29" s="4">
        <f t="shared" si="7"/>
        <v>184132.71</v>
      </c>
      <c r="F29" s="52">
        <f t="shared" si="8"/>
        <v>0.027787809559761612</v>
      </c>
      <c r="G29" s="50">
        <v>27377.74</v>
      </c>
      <c r="H29" s="45">
        <v>32915.94</v>
      </c>
      <c r="I29" s="2">
        <v>107184.1</v>
      </c>
      <c r="J29" s="4">
        <f t="shared" si="9"/>
        <v>167477.78000000003</v>
      </c>
      <c r="K29" s="5">
        <f t="shared" si="10"/>
        <v>0.02553622833611193</v>
      </c>
      <c r="L29" s="54">
        <f t="shared" si="11"/>
        <v>0.1382136568874215</v>
      </c>
      <c r="M29" s="55">
        <f t="shared" si="12"/>
        <v>0.07763763468648799</v>
      </c>
      <c r="N29" s="56">
        <f t="shared" si="13"/>
        <v>0.09944561003853747</v>
      </c>
      <c r="O29" s="1"/>
    </row>
    <row r="30" spans="1:15" s="30" customFormat="1" ht="13.5">
      <c r="A30" s="18" t="s">
        <v>28</v>
      </c>
      <c r="B30" s="50">
        <v>4773.89</v>
      </c>
      <c r="C30" s="45">
        <v>2493.17</v>
      </c>
      <c r="D30" s="2">
        <v>9448.47</v>
      </c>
      <c r="E30" s="4">
        <f t="shared" si="7"/>
        <v>16715.53</v>
      </c>
      <c r="F30" s="52">
        <f t="shared" si="8"/>
        <v>0.002522571705649051</v>
      </c>
      <c r="G30" s="50">
        <v>4366.35</v>
      </c>
      <c r="H30" s="45">
        <v>2445.16</v>
      </c>
      <c r="I30" s="2">
        <v>7783.17</v>
      </c>
      <c r="J30" s="4">
        <f t="shared" si="9"/>
        <v>14594.68</v>
      </c>
      <c r="K30" s="5">
        <f t="shared" si="10"/>
        <v>0.002225328524013669</v>
      </c>
      <c r="L30" s="54">
        <f t="shared" si="11"/>
        <v>0.06687944376503885</v>
      </c>
      <c r="M30" s="55">
        <f t="shared" si="12"/>
        <v>0.2139616634353354</v>
      </c>
      <c r="N30" s="56">
        <f t="shared" si="13"/>
        <v>0.14531664962849455</v>
      </c>
      <c r="O30" s="1"/>
    </row>
    <row r="31" spans="1:15" s="30" customFormat="1" ht="13.5">
      <c r="A31" s="18" t="s">
        <v>24</v>
      </c>
      <c r="B31" s="50">
        <v>10044.21</v>
      </c>
      <c r="C31" s="45">
        <v>11267.23</v>
      </c>
      <c r="D31" s="2">
        <v>21333.79</v>
      </c>
      <c r="E31" s="4">
        <f t="shared" si="7"/>
        <v>42645.229999999996</v>
      </c>
      <c r="F31" s="52">
        <f t="shared" si="8"/>
        <v>0.006435670934687447</v>
      </c>
      <c r="G31" s="50">
        <v>9775.49</v>
      </c>
      <c r="H31" s="45">
        <v>16491.86</v>
      </c>
      <c r="I31" s="2">
        <v>22182.97</v>
      </c>
      <c r="J31" s="4">
        <f t="shared" si="9"/>
        <v>48450.32</v>
      </c>
      <c r="K31" s="5">
        <f t="shared" si="10"/>
        <v>0.007387478114874047</v>
      </c>
      <c r="L31" s="54">
        <f t="shared" si="11"/>
        <v>-0.18867186830799454</v>
      </c>
      <c r="M31" s="55">
        <f t="shared" si="12"/>
        <v>-0.03828071714472858</v>
      </c>
      <c r="N31" s="56">
        <f t="shared" si="13"/>
        <v>-0.11981530772139382</v>
      </c>
      <c r="O31" s="1"/>
    </row>
    <row r="32" spans="1:15" s="30" customFormat="1" ht="13.5">
      <c r="A32" s="18" t="s">
        <v>25</v>
      </c>
      <c r="B32" s="50">
        <v>8157.64</v>
      </c>
      <c r="C32" s="45">
        <v>2153.38</v>
      </c>
      <c r="D32" s="2">
        <v>5510.2</v>
      </c>
      <c r="E32" s="4">
        <f t="shared" si="7"/>
        <v>15821.220000000001</v>
      </c>
      <c r="F32" s="52">
        <f t="shared" si="8"/>
        <v>0.0023876097210706977</v>
      </c>
      <c r="G32" s="50">
        <v>6158.81</v>
      </c>
      <c r="H32" s="45">
        <v>4558.13</v>
      </c>
      <c r="I32" s="2">
        <v>6617.59</v>
      </c>
      <c r="J32" s="4">
        <f t="shared" si="9"/>
        <v>17334.53</v>
      </c>
      <c r="K32" s="5">
        <f t="shared" si="10"/>
        <v>0.0026430880334046836</v>
      </c>
      <c r="L32" s="54">
        <f t="shared" si="11"/>
        <v>-0.03787648339917926</v>
      </c>
      <c r="M32" s="55">
        <f t="shared" si="12"/>
        <v>-0.16734037617924358</v>
      </c>
      <c r="N32" s="56">
        <f t="shared" si="13"/>
        <v>-0.08730031907412528</v>
      </c>
      <c r="O32" s="1"/>
    </row>
    <row r="33" spans="1:15" s="30" customFormat="1" ht="13.5">
      <c r="A33" s="18" t="s">
        <v>26</v>
      </c>
      <c r="B33" s="50">
        <v>196759.51</v>
      </c>
      <c r="C33" s="45">
        <v>126874.23</v>
      </c>
      <c r="D33" s="2">
        <v>24482.52</v>
      </c>
      <c r="E33" s="4">
        <f t="shared" si="7"/>
        <v>348116.26</v>
      </c>
      <c r="F33" s="52">
        <f t="shared" si="8"/>
        <v>0.052534871927624696</v>
      </c>
      <c r="G33" s="50">
        <v>220451.16</v>
      </c>
      <c r="H33" s="45">
        <v>127191.39</v>
      </c>
      <c r="I33" s="2">
        <v>26835.31</v>
      </c>
      <c r="J33" s="4">
        <f t="shared" si="9"/>
        <v>374477.86</v>
      </c>
      <c r="K33" s="5">
        <f t="shared" si="10"/>
        <v>0.057098632067958836</v>
      </c>
      <c r="L33" s="54">
        <f t="shared" si="11"/>
        <v>-0.06906177048810624</v>
      </c>
      <c r="M33" s="55">
        <f t="shared" si="12"/>
        <v>-0.08767515635183643</v>
      </c>
      <c r="N33" s="56">
        <f t="shared" si="13"/>
        <v>-0.0703956169798663</v>
      </c>
      <c r="O33" s="1"/>
    </row>
    <row r="34" spans="1:15" s="30" customFormat="1" ht="13.5">
      <c r="A34" s="18" t="s">
        <v>14</v>
      </c>
      <c r="B34" s="50">
        <v>11145.99</v>
      </c>
      <c r="C34" s="45">
        <v>14374.12</v>
      </c>
      <c r="D34" s="2">
        <v>31905.37</v>
      </c>
      <c r="E34" s="4">
        <f t="shared" si="7"/>
        <v>57425.479999999996</v>
      </c>
      <c r="F34" s="52">
        <f t="shared" si="8"/>
        <v>0.008666185937946056</v>
      </c>
      <c r="G34" s="50">
        <v>10721.15</v>
      </c>
      <c r="H34" s="45">
        <v>10538.04</v>
      </c>
      <c r="I34" s="2">
        <v>19401.84</v>
      </c>
      <c r="J34" s="4">
        <f t="shared" si="9"/>
        <v>40661.03</v>
      </c>
      <c r="K34" s="5">
        <f t="shared" si="10"/>
        <v>0.006199803618494926</v>
      </c>
      <c r="L34" s="54">
        <f t="shared" si="11"/>
        <v>0.20042720348235266</v>
      </c>
      <c r="M34" s="55">
        <f t="shared" si="12"/>
        <v>0.6444507325078446</v>
      </c>
      <c r="N34" s="56">
        <f t="shared" si="13"/>
        <v>0.4122977209382055</v>
      </c>
      <c r="O34" s="1"/>
    </row>
    <row r="35" spans="1:15" s="30" customFormat="1" ht="13.5">
      <c r="A35" s="18" t="s">
        <v>27</v>
      </c>
      <c r="B35" s="50">
        <v>1633924.46</v>
      </c>
      <c r="C35" s="45">
        <v>40987.7</v>
      </c>
      <c r="D35" s="11">
        <v>2291178.87</v>
      </c>
      <c r="E35" s="4">
        <f t="shared" si="7"/>
        <v>3966091.0300000003</v>
      </c>
      <c r="F35" s="52">
        <f t="shared" si="8"/>
        <v>0.5985301701056743</v>
      </c>
      <c r="G35" s="50">
        <v>1661896.05</v>
      </c>
      <c r="H35" s="45">
        <v>72531.35</v>
      </c>
      <c r="I35" s="11">
        <v>2260958.59</v>
      </c>
      <c r="J35" s="4">
        <f t="shared" si="9"/>
        <v>3995385.99</v>
      </c>
      <c r="K35" s="5">
        <f t="shared" si="10"/>
        <v>0.6091977630199219</v>
      </c>
      <c r="L35" s="54">
        <f t="shared" si="11"/>
        <v>-0.034314056616033706</v>
      </c>
      <c r="M35" s="55">
        <f t="shared" si="12"/>
        <v>0.013366135998094553</v>
      </c>
      <c r="N35" s="56">
        <f t="shared" si="13"/>
        <v>-0.0073321977083871115</v>
      </c>
      <c r="O35" s="1"/>
    </row>
    <row r="36" spans="1:15" s="30" customFormat="1" ht="14.25" thickBot="1">
      <c r="A36" s="19" t="s">
        <v>9</v>
      </c>
      <c r="B36" s="50">
        <v>0</v>
      </c>
      <c r="C36" s="45">
        <v>0</v>
      </c>
      <c r="D36" s="33">
        <v>0</v>
      </c>
      <c r="E36" s="4">
        <f t="shared" si="7"/>
        <v>0</v>
      </c>
      <c r="F36" s="52">
        <f t="shared" si="8"/>
        <v>0</v>
      </c>
      <c r="G36" s="50">
        <v>0</v>
      </c>
      <c r="H36" s="45">
        <v>0</v>
      </c>
      <c r="I36" s="33">
        <v>0</v>
      </c>
      <c r="J36" s="4">
        <f t="shared" si="9"/>
        <v>0</v>
      </c>
      <c r="K36" s="5">
        <f t="shared" si="10"/>
        <v>0</v>
      </c>
      <c r="L36" s="54" t="str">
        <f t="shared" si="11"/>
        <v>0.00</v>
      </c>
      <c r="M36" s="55" t="str">
        <f t="shared" si="12"/>
        <v>0.00%</v>
      </c>
      <c r="N36" s="56" t="str">
        <f t="shared" si="13"/>
        <v>0.00%</v>
      </c>
      <c r="O36" s="1"/>
    </row>
    <row r="37" spans="1:15" s="30" customFormat="1" ht="15" thickBot="1" thickTop="1">
      <c r="A37" s="12" t="s">
        <v>8</v>
      </c>
      <c r="B37" s="13">
        <f>SUM(B23:B36)</f>
        <v>2782397.1799999997</v>
      </c>
      <c r="C37" s="13">
        <f>SUM(C23:C36)</f>
        <v>302146.29</v>
      </c>
      <c r="D37" s="13">
        <f>SUM(D23:D36)</f>
        <v>3541841.0100000002</v>
      </c>
      <c r="E37" s="14">
        <f>SUM(E23:E36)</f>
        <v>6626384.48</v>
      </c>
      <c r="F37" s="53">
        <f>IF(E$37=0,"0.00%",E37/E$37)</f>
        <v>1</v>
      </c>
      <c r="G37" s="13">
        <f>SUM(G23:G36)</f>
        <v>2807402.21</v>
      </c>
      <c r="H37" s="13">
        <f>SUM(H23:H36)</f>
        <v>327986.67000000004</v>
      </c>
      <c r="I37" s="14">
        <f>SUM(I23:I36)</f>
        <v>3423049.5</v>
      </c>
      <c r="J37" s="14">
        <f>SUM(J23:J36)</f>
        <v>6558438.38</v>
      </c>
      <c r="K37" s="15">
        <f>IF(J$37=0,"0.00%",J37/J$37)</f>
        <v>1</v>
      </c>
      <c r="L37" s="57">
        <f>IF(H37=0,"0.00%",(B37+C37)/(G37+H37)-1)</f>
        <v>-0.01621661999388102</v>
      </c>
      <c r="M37" s="58">
        <f>IF(I37=0,"0.00%",D37/I37-1)</f>
        <v>0.0347034157700612</v>
      </c>
      <c r="N37" s="53">
        <f>IF(J37=0,"0.00%",E37/J37-1)</f>
        <v>0.010360103436696466</v>
      </c>
      <c r="O37" s="32"/>
    </row>
    <row r="38" spans="3:15" s="30" customFormat="1" ht="14.2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3.5">
      <c r="A39" s="30"/>
      <c r="C39" s="48"/>
    </row>
    <row r="40" ht="13.5">
      <c r="A40" s="30"/>
    </row>
    <row r="41" ht="13.5">
      <c r="A41" s="30"/>
    </row>
    <row r="42" ht="13.5">
      <c r="A42" s="30"/>
    </row>
    <row r="43" ht="13.5">
      <c r="A43" s="30"/>
    </row>
    <row r="44" ht="13.5">
      <c r="A44" s="30"/>
    </row>
    <row r="45" ht="13.5">
      <c r="A45" s="30"/>
    </row>
    <row r="46" ht="13.5">
      <c r="A46" s="30"/>
    </row>
    <row r="47" ht="13.5">
      <c r="A47" s="30"/>
    </row>
    <row r="48" ht="13.5">
      <c r="A48" s="30"/>
    </row>
    <row r="49" ht="13.5">
      <c r="A49" s="30"/>
    </row>
    <row r="50" ht="13.5">
      <c r="A50" s="30"/>
    </row>
    <row r="51" ht="13.5">
      <c r="A51" s="30"/>
    </row>
    <row r="52" ht="13.5">
      <c r="A52" s="30"/>
    </row>
    <row r="53" ht="13.5">
      <c r="A53" s="30"/>
    </row>
    <row r="54" ht="13.5">
      <c r="A54" s="30"/>
    </row>
    <row r="55" ht="13.5">
      <c r="A55" s="30"/>
    </row>
    <row r="56" ht="13.5">
      <c r="A56" s="30"/>
    </row>
    <row r="57" ht="13.5">
      <c r="A57" s="30"/>
    </row>
    <row r="58" ht="13.5">
      <c r="A58" s="30"/>
    </row>
    <row r="59" ht="13.5">
      <c r="A59" s="30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&amp;C&amp;"Arial,Bold"&amp;14Prairie Land Border Sales September 2016-2017</oddHeader>
    <oddFooter>&amp;LStatistics and Reference Materials/Prairie Land Border (Sep 16-17)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Dyer, Leanne</cp:lastModifiedBy>
  <cp:lastPrinted>2016-10-19T14:05:36Z</cp:lastPrinted>
  <dcterms:created xsi:type="dcterms:W3CDTF">2006-01-31T19:56:50Z</dcterms:created>
  <dcterms:modified xsi:type="dcterms:W3CDTF">2017-11-10T13:23:30Z</dcterms:modified>
  <cp:category/>
  <cp:version/>
  <cp:contentType/>
  <cp:contentStatus/>
</cp:coreProperties>
</file>