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<sst xmlns="http://schemas.openxmlformats.org/spreadsheetml/2006/main" count="90" uniqueCount="33">
  <si>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</si>
  <si>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</si>
  <si>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</si>
  <si>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</si>
  <si>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</si>
  <si>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</si>
  <si>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</si>
  <si>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</si>
  <si>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</si>
  <si>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</si>
  <si>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</si>
  <si>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</si>
  <si>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</si>
  <si>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</si>
  <si>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</si>
  <si>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</si>
  <si>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</si>
  <si>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</si>
  <si>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</si>
  <si>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</si>
  <si>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</si>
  <si>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</si>
  <si>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</si>
  <si>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</si>
  <si>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</si>
  <si>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</si>
  <si>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</si>
  <si>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</si>
  <si>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</si>
  <si>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Sep 09</t>
  </si>
  <si>
    <t>Sep 08</t>
  </si>
  <si>
    <t>Jan - Sep 09</t>
  </si>
  <si>
    <t>Jan - Sep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</si>
</sst>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2">
      <pane xSplit="1" topLeftCell="B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60">
        <v>3847.02</v>
      </c>
      <c r="C4" s="61">
        <v>1059.7</v>
      </c>
      <c r="D4" s="61">
        <v>2187.16</v>
      </c>
      <c r="E4" s="4">
        <f>SUM(B4:D4)</f>
        <v>7093.88</v>
      </c>
      <c r="F4" s="53">
        <f>IF(E$18=0,"0.00%",E4/E$18)</f>
        <v>0.008106158326600084</v>
      </c>
      <c r="G4" s="49">
        <v>2414.99</v>
      </c>
      <c r="H4" s="62">
        <v>1531.2</v>
      </c>
      <c r="I4" s="4">
        <v>3384.19</v>
      </c>
      <c r="J4" s="4">
        <f>SUM(G4:I4)</f>
        <v>7330.379999999999</v>
      </c>
      <c r="K4" s="5">
        <f>IF(J$18=0,"0.00%",J4/J$18)</f>
        <v>0.008940982911679083</v>
      </c>
      <c r="L4" s="55">
        <f>IF((G4+H4)=0,"0.00%",(B4+C4)/(G4+H4)-1)</f>
        <v>0.24340693174935835</v>
      </c>
      <c r="M4" s="56">
        <f>IF(I4=0,"0.00%",D4/I4-1)</f>
        <v>-0.35371240976422724</v>
      </c>
      <c r="N4" s="57">
        <f>IF(J4=0,"0.00%",E4/J4-1)</f>
        <v>-0.03226299318725623</v>
      </c>
      <c r="O4" s="1"/>
    </row>
    <row r="5" spans="1:15" s="30" customFormat="1" ht="15">
      <c r="A5" s="18" t="s">
        <v>21</v>
      </c>
      <c r="B5" s="50">
        <v>113272.25</v>
      </c>
      <c r="C5" s="2">
        <v>0</v>
      </c>
      <c r="D5" s="2">
        <v>120999.89</v>
      </c>
      <c r="E5" s="4">
        <f aca="true" t="shared" si="0" ref="E5:E17">SUM(B5:D5)</f>
        <v>234272.14</v>
      </c>
      <c r="F5" s="53">
        <f aca="true" t="shared" si="1" ref="F5:F17">IF(E$18=0,"0.00%",E5/E$18)</f>
        <v>0.26770216839746663</v>
      </c>
      <c r="G5" s="50">
        <v>95947.68</v>
      </c>
      <c r="H5" s="63">
        <v>0</v>
      </c>
      <c r="I5" s="2">
        <v>109904.68</v>
      </c>
      <c r="J5" s="4">
        <f aca="true" t="shared" si="2" ref="J5:J16">SUM(G5:I5)</f>
        <v>205852.36</v>
      </c>
      <c r="K5" s="5">
        <f aca="true" t="shared" si="3" ref="K5:K17">IF(J$18=0,"0.00%",J5/J$18)</f>
        <v>0.25108144913207925</v>
      </c>
      <c r="L5" s="55">
        <f aca="true" t="shared" si="4" ref="L5:L17">IF((G5+H5)=0,"0.00%",(B5+C5)/(G5+H5)-1)</f>
        <v>0.18056267749256683</v>
      </c>
      <c r="M5" s="56">
        <f aca="true" t="shared" si="5" ref="M5:M17">IF(I5=0,"0.00%",D5/I5-1)</f>
        <v>0.10095302584021004</v>
      </c>
      <c r="N5" s="57">
        <f aca="true" t="shared" si="6" ref="N5:N17">IF(J5=0,"0.00%",E5/J5-1)</f>
        <v>0.1380590438700826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22828.93</v>
      </c>
      <c r="E6" s="4">
        <f t="shared" si="0"/>
        <v>22828.93</v>
      </c>
      <c r="F6" s="53">
        <f t="shared" si="1"/>
        <v>0.026086559260499253</v>
      </c>
      <c r="G6" s="50">
        <v>0</v>
      </c>
      <c r="H6" s="63">
        <v>0</v>
      </c>
      <c r="I6" s="2">
        <v>17021.25</v>
      </c>
      <c r="J6" s="4">
        <f t="shared" si="2"/>
        <v>17021.25</v>
      </c>
      <c r="K6" s="5">
        <f t="shared" si="3"/>
        <v>0.020761093611165807</v>
      </c>
      <c r="L6" s="55" t="str">
        <f t="shared" si="4"/>
        <v>0.00%</v>
      </c>
      <c r="M6" s="56">
        <f t="shared" si="5"/>
        <v>0.34120173312770796</v>
      </c>
      <c r="N6" s="57">
        <f t="shared" si="6"/>
        <v>0.34120173312770796</v>
      </c>
      <c r="O6" s="1"/>
    </row>
    <row r="7" spans="1:15" s="30" customFormat="1" ht="15">
      <c r="A7" s="18" t="s">
        <v>15</v>
      </c>
      <c r="B7" s="50">
        <v>1945.14</v>
      </c>
      <c r="C7" s="2">
        <v>3598.95</v>
      </c>
      <c r="D7" s="2">
        <v>15470.8</v>
      </c>
      <c r="E7" s="4">
        <f t="shared" si="0"/>
        <v>21014.89</v>
      </c>
      <c r="F7" s="53">
        <f t="shared" si="1"/>
        <v>0.02401366044478971</v>
      </c>
      <c r="G7" s="50">
        <v>2393.17</v>
      </c>
      <c r="H7" s="63">
        <v>3192.34</v>
      </c>
      <c r="I7" s="2">
        <v>22521.03</v>
      </c>
      <c r="J7" s="4">
        <f t="shared" si="2"/>
        <v>28106.54</v>
      </c>
      <c r="K7" s="5">
        <f t="shared" si="3"/>
        <v>0.034282000912152534</v>
      </c>
      <c r="L7" s="55">
        <f t="shared" si="4"/>
        <v>-0.007415616479068188</v>
      </c>
      <c r="M7" s="56">
        <f t="shared" si="5"/>
        <v>-0.31305095726083576</v>
      </c>
      <c r="N7" s="57">
        <f t="shared" si="6"/>
        <v>-0.2523131627016346</v>
      </c>
      <c r="O7" s="1"/>
    </row>
    <row r="8" spans="1:15" s="30" customFormat="1" ht="15">
      <c r="A8" s="18" t="s">
        <v>16</v>
      </c>
      <c r="B8" s="50">
        <v>448.64</v>
      </c>
      <c r="C8" s="2">
        <v>350.05</v>
      </c>
      <c r="D8" s="2">
        <v>798.93</v>
      </c>
      <c r="E8" s="4">
        <f t="shared" si="0"/>
        <v>1597.62</v>
      </c>
      <c r="F8" s="53">
        <f t="shared" si="1"/>
        <v>0.0018255962415128005</v>
      </c>
      <c r="G8" s="50">
        <v>87.34</v>
      </c>
      <c r="H8" s="63">
        <v>104.55</v>
      </c>
      <c r="I8" s="2">
        <v>482.9</v>
      </c>
      <c r="J8" s="4">
        <f t="shared" si="2"/>
        <v>674.79</v>
      </c>
      <c r="K8" s="5">
        <f t="shared" si="3"/>
        <v>0.0008230522645445296</v>
      </c>
      <c r="L8" s="55">
        <f t="shared" si="4"/>
        <v>3.1622283599979157</v>
      </c>
      <c r="M8" s="56">
        <f t="shared" si="5"/>
        <v>0.6544419134396355</v>
      </c>
      <c r="N8" s="57">
        <f t="shared" si="6"/>
        <v>1.3675810252078424</v>
      </c>
      <c r="O8" s="1"/>
    </row>
    <row r="9" spans="1:15" s="30" customFormat="1" ht="15">
      <c r="A9" s="18" t="s">
        <v>23</v>
      </c>
      <c r="B9" s="50">
        <v>452.4</v>
      </c>
      <c r="C9" s="2">
        <v>60</v>
      </c>
      <c r="D9" s="2">
        <v>99.55</v>
      </c>
      <c r="E9" s="4">
        <f t="shared" si="0"/>
        <v>611.9499999999999</v>
      </c>
      <c r="F9" s="53">
        <f t="shared" si="1"/>
        <v>0.00069927368209822</v>
      </c>
      <c r="G9" s="50">
        <v>19.89</v>
      </c>
      <c r="H9" s="63">
        <v>15</v>
      </c>
      <c r="I9" s="2">
        <v>178.9</v>
      </c>
      <c r="J9" s="4">
        <f t="shared" si="2"/>
        <v>213.79000000000002</v>
      </c>
      <c r="K9" s="5">
        <f t="shared" si="3"/>
        <v>0.0002607631168763245</v>
      </c>
      <c r="L9" s="55">
        <f t="shared" si="4"/>
        <v>13.68615649183147</v>
      </c>
      <c r="M9" s="56">
        <f t="shared" si="5"/>
        <v>-0.44354387926215766</v>
      </c>
      <c r="N9" s="57">
        <f t="shared" si="6"/>
        <v>1.8623883249918136</v>
      </c>
      <c r="O9" s="1"/>
    </row>
    <row r="10" spans="1:15" s="30" customFormat="1" ht="15">
      <c r="A10" s="18" t="s">
        <v>13</v>
      </c>
      <c r="B10" s="50">
        <v>6559.61</v>
      </c>
      <c r="C10" s="2">
        <v>5577.85</v>
      </c>
      <c r="D10" s="2">
        <v>11250.97</v>
      </c>
      <c r="E10" s="4">
        <f t="shared" si="0"/>
        <v>23388.43</v>
      </c>
      <c r="F10" s="53">
        <f t="shared" si="1"/>
        <v>0.026725898463267377</v>
      </c>
      <c r="G10" s="50">
        <v>6669.17</v>
      </c>
      <c r="H10" s="63">
        <v>5789.17</v>
      </c>
      <c r="I10" s="2">
        <v>13449.94</v>
      </c>
      <c r="J10" s="4">
        <f t="shared" si="2"/>
        <v>25908.28</v>
      </c>
      <c r="K10" s="5">
        <f t="shared" si="3"/>
        <v>0.031600747676245565</v>
      </c>
      <c r="L10" s="55">
        <f t="shared" si="4"/>
        <v>-0.02575624039799851</v>
      </c>
      <c r="M10" s="56">
        <f t="shared" si="5"/>
        <v>-0.16349292264500814</v>
      </c>
      <c r="N10" s="57">
        <f t="shared" si="6"/>
        <v>-0.09726041250133155</v>
      </c>
      <c r="O10" s="1"/>
    </row>
    <row r="11" spans="1:15" s="30" customFormat="1" ht="15">
      <c r="A11" s="18" t="s">
        <v>28</v>
      </c>
      <c r="B11" s="50">
        <v>4362.28</v>
      </c>
      <c r="C11" s="2">
        <v>1522.2</v>
      </c>
      <c r="D11" s="2">
        <v>1897.03</v>
      </c>
      <c r="E11" s="4">
        <f t="shared" si="0"/>
        <v>7781.509999999999</v>
      </c>
      <c r="F11" s="53">
        <f t="shared" si="1"/>
        <v>0.00889191134894047</v>
      </c>
      <c r="G11" s="50">
        <v>4015.17</v>
      </c>
      <c r="H11" s="63">
        <v>1905.95</v>
      </c>
      <c r="I11" s="2">
        <v>2031.96</v>
      </c>
      <c r="J11" s="4">
        <f t="shared" si="2"/>
        <v>7953.08</v>
      </c>
      <c r="K11" s="5">
        <f t="shared" si="3"/>
        <v>0.009700500161685574</v>
      </c>
      <c r="L11" s="55">
        <f t="shared" si="4"/>
        <v>-0.006188018482989777</v>
      </c>
      <c r="M11" s="56">
        <f t="shared" si="5"/>
        <v>-0.066403866217839</v>
      </c>
      <c r="N11" s="57">
        <f t="shared" si="6"/>
        <v>-0.02157277432139504</v>
      </c>
      <c r="O11" s="1"/>
    </row>
    <row r="12" spans="1:15" s="30" customFormat="1" ht="15">
      <c r="A12" s="18" t="s">
        <v>24</v>
      </c>
      <c r="B12" s="50">
        <v>2914.08</v>
      </c>
      <c r="C12" s="2">
        <v>3399.25</v>
      </c>
      <c r="D12" s="2">
        <v>7795.03</v>
      </c>
      <c r="E12" s="4">
        <f t="shared" si="0"/>
        <v>14108.36</v>
      </c>
      <c r="F12" s="53">
        <f t="shared" si="1"/>
        <v>0.01612158647858035</v>
      </c>
      <c r="G12" s="50">
        <v>1205.86</v>
      </c>
      <c r="H12" s="63">
        <v>3461.95</v>
      </c>
      <c r="I12" s="2">
        <v>11177</v>
      </c>
      <c r="J12" s="4">
        <f t="shared" si="2"/>
        <v>15844.81</v>
      </c>
      <c r="K12" s="5">
        <f t="shared" si="3"/>
        <v>0.019326170737233524</v>
      </c>
      <c r="L12" s="55">
        <f t="shared" si="4"/>
        <v>0.3525250599317453</v>
      </c>
      <c r="M12" s="56">
        <f t="shared" si="5"/>
        <v>-0.3025829829113358</v>
      </c>
      <c r="N12" s="57">
        <f t="shared" si="6"/>
        <v>-0.1095910900793382</v>
      </c>
      <c r="O12" s="1"/>
    </row>
    <row r="13" spans="1:15" s="30" customFormat="1" ht="15">
      <c r="A13" s="18" t="s">
        <v>25</v>
      </c>
      <c r="B13" s="50">
        <v>671.1</v>
      </c>
      <c r="C13" s="2">
        <v>691.65</v>
      </c>
      <c r="D13" s="2">
        <v>2507.85</v>
      </c>
      <c r="E13" s="4">
        <f t="shared" si="0"/>
        <v>3870.6</v>
      </c>
      <c r="F13" s="53">
        <f t="shared" si="1"/>
        <v>0.0044229246081042084</v>
      </c>
      <c r="G13" s="50">
        <v>292.72</v>
      </c>
      <c r="H13" s="63">
        <v>1000.4</v>
      </c>
      <c r="I13" s="2">
        <v>3085.26</v>
      </c>
      <c r="J13" s="4">
        <f t="shared" si="2"/>
        <v>4378.38</v>
      </c>
      <c r="K13" s="5">
        <f t="shared" si="3"/>
        <v>0.005340380820753832</v>
      </c>
      <c r="L13" s="55">
        <f t="shared" si="4"/>
        <v>0.0538465107646624</v>
      </c>
      <c r="M13" s="56">
        <f t="shared" si="5"/>
        <v>-0.18715116392135522</v>
      </c>
      <c r="N13" s="57">
        <f t="shared" si="6"/>
        <v>-0.1159744014909625</v>
      </c>
      <c r="O13" s="1"/>
    </row>
    <row r="14" spans="1:15" s="30" customFormat="1" ht="15">
      <c r="A14" s="18" t="s">
        <v>26</v>
      </c>
      <c r="B14" s="50">
        <v>11993.53</v>
      </c>
      <c r="C14" s="2">
        <v>47998.61</v>
      </c>
      <c r="D14" s="2">
        <v>4581.03</v>
      </c>
      <c r="E14" s="4">
        <f t="shared" si="0"/>
        <v>64573.17</v>
      </c>
      <c r="F14" s="53">
        <f t="shared" si="1"/>
        <v>0.07378759433067132</v>
      </c>
      <c r="G14" s="50">
        <v>19529.16</v>
      </c>
      <c r="H14" s="63">
        <v>36421.84</v>
      </c>
      <c r="I14" s="2">
        <v>8353.42</v>
      </c>
      <c r="J14" s="4">
        <f t="shared" si="2"/>
        <v>64304.42</v>
      </c>
      <c r="K14" s="5">
        <f t="shared" si="3"/>
        <v>0.07843313994164487</v>
      </c>
      <c r="L14" s="55">
        <f t="shared" si="4"/>
        <v>0.07222641239656125</v>
      </c>
      <c r="M14" s="56">
        <f t="shared" si="5"/>
        <v>-0.45159826753593146</v>
      </c>
      <c r="N14" s="57">
        <f t="shared" si="6"/>
        <v>0.004179339460646636</v>
      </c>
      <c r="O14" s="1"/>
    </row>
    <row r="15" spans="1:15" s="30" customFormat="1" ht="15">
      <c r="A15" s="18" t="s">
        <v>14</v>
      </c>
      <c r="B15" s="50">
        <v>2188.48</v>
      </c>
      <c r="C15" s="2">
        <v>1762.25</v>
      </c>
      <c r="D15" s="2">
        <v>2788.09</v>
      </c>
      <c r="E15" s="4">
        <f t="shared" si="0"/>
        <v>6738.82</v>
      </c>
      <c r="F15" s="53">
        <f t="shared" si="1"/>
        <v>0.007700432183016794</v>
      </c>
      <c r="G15" s="50">
        <v>2466.78</v>
      </c>
      <c r="H15" s="63">
        <v>2486.95</v>
      </c>
      <c r="I15" s="2">
        <v>3065.39</v>
      </c>
      <c r="J15" s="4">
        <f t="shared" si="2"/>
        <v>8019.119999999999</v>
      </c>
      <c r="K15" s="5">
        <f t="shared" si="3"/>
        <v>0.009781050216592315</v>
      </c>
      <c r="L15" s="55">
        <f t="shared" si="4"/>
        <v>-0.20247369154152517</v>
      </c>
      <c r="M15" s="56">
        <f t="shared" si="5"/>
        <v>-0.0904615725894583</v>
      </c>
      <c r="N15" s="57">
        <f t="shared" si="6"/>
        <v>-0.159655922345594</v>
      </c>
      <c r="O15" s="1"/>
    </row>
    <row r="16" spans="1:15" s="30" customFormat="1" ht="15">
      <c r="A16" s="18" t="s">
        <v>27</v>
      </c>
      <c r="B16" s="50">
        <v>231099.65</v>
      </c>
      <c r="C16" s="2">
        <v>11516.95</v>
      </c>
      <c r="D16" s="2">
        <v>223638.4</v>
      </c>
      <c r="E16" s="4">
        <f t="shared" si="0"/>
        <v>466255</v>
      </c>
      <c r="F16" s="53">
        <f t="shared" si="1"/>
        <v>0.5327883824605043</v>
      </c>
      <c r="G16" s="50">
        <v>228840.62</v>
      </c>
      <c r="H16" s="63">
        <v>6732.75</v>
      </c>
      <c r="I16" s="11">
        <v>197894.2</v>
      </c>
      <c r="J16" s="4">
        <f t="shared" si="2"/>
        <v>433467.57</v>
      </c>
      <c r="K16" s="5">
        <f t="shared" si="3"/>
        <v>0.5287073979980652</v>
      </c>
      <c r="L16" s="55">
        <f t="shared" si="4"/>
        <v>0.029898243591794715</v>
      </c>
      <c r="M16" s="56">
        <f t="shared" si="5"/>
        <v>0.1300907252461163</v>
      </c>
      <c r="N16" s="57">
        <f t="shared" si="6"/>
        <v>0.07563986851426963</v>
      </c>
      <c r="O16" s="1"/>
    </row>
    <row r="17" spans="1:15" s="30" customFormat="1" ht="15.75" thickBot="1">
      <c r="A17" s="19" t="s">
        <v>9</v>
      </c>
      <c r="B17" s="52">
        <v>342.45</v>
      </c>
      <c r="C17" s="33">
        <v>0</v>
      </c>
      <c r="D17" s="2">
        <v>644.56</v>
      </c>
      <c r="E17" s="4">
        <f t="shared" si="0"/>
        <v>987.01</v>
      </c>
      <c r="F17" s="53">
        <f t="shared" si="1"/>
        <v>0.0011278537739484666</v>
      </c>
      <c r="G17" s="51">
        <v>5</v>
      </c>
      <c r="H17" s="63">
        <v>0</v>
      </c>
      <c r="I17" s="33">
        <v>783.11</v>
      </c>
      <c r="J17" s="4">
        <f>SUM(G17:I17)</f>
        <v>788.11</v>
      </c>
      <c r="K17" s="5">
        <f t="shared" si="3"/>
        <v>0.0009612704992815384</v>
      </c>
      <c r="L17" s="55">
        <f t="shared" si="4"/>
        <v>67.49</v>
      </c>
      <c r="M17" s="56">
        <f t="shared" si="5"/>
        <v>-0.176922782240043</v>
      </c>
      <c r="N17" s="57">
        <f t="shared" si="6"/>
        <v>0.252375937369149</v>
      </c>
      <c r="O17" s="1"/>
    </row>
    <row r="18" spans="1:251" s="30" customFormat="1" ht="16.5" thickBot="1" thickTop="1">
      <c r="A18" s="12" t="s">
        <v>8</v>
      </c>
      <c r="B18" s="13">
        <f>SUM(B4:B17)</f>
        <v>380096.63</v>
      </c>
      <c r="C18" s="13">
        <f>SUM(C4:C17)</f>
        <v>77537.46</v>
      </c>
      <c r="D18" s="13">
        <f>SUM(D4:D17)</f>
        <v>417488.22</v>
      </c>
      <c r="E18" s="14">
        <f>SUM(E4:E17)</f>
        <v>875122.31</v>
      </c>
      <c r="F18" s="54">
        <f>IF(E$18=0,"0.00%",E18/E$18)</f>
        <v>1</v>
      </c>
      <c r="G18" s="13">
        <f>SUM(G4:G17)</f>
        <v>363887.55</v>
      </c>
      <c r="H18" s="13">
        <f>SUM(H4:H17)</f>
        <v>62642.09999999999</v>
      </c>
      <c r="I18" s="14">
        <f>SUM(I4:I17)</f>
        <v>393333.23</v>
      </c>
      <c r="J18" s="14">
        <f>SUM(J4:J17)</f>
        <v>819862.88</v>
      </c>
      <c r="K18" s="15">
        <f>IF(J$18=0,"0.00%",J18/J$18)</f>
        <v>1</v>
      </c>
      <c r="L18" s="58">
        <f>IF(H18=0,"0.00%",(B18+C18)/(G18+H18)-1)</f>
        <v>0.07292444968362699</v>
      </c>
      <c r="M18" s="59">
        <f>IF(I18=0,"0.00%",D18/I18-1)</f>
        <v>0.061411007658824124</v>
      </c>
      <c r="N18" s="54">
        <f>IF(J18=0,"0.00%",E18/J18-1)</f>
        <v>0.06740081951264831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30689.29</v>
      </c>
      <c r="C23" s="44">
        <v>6814.8</v>
      </c>
      <c r="D23" s="4">
        <v>22341.46</v>
      </c>
      <c r="E23" s="4">
        <f aca="true" t="shared" si="7" ref="E23:E36">SUM(B23:D23)</f>
        <v>59845.55</v>
      </c>
      <c r="F23" s="53">
        <f>IF(E$37=0,"0.00%",E23/E$37)</f>
        <v>0.008902969874028204</v>
      </c>
      <c r="G23" s="49">
        <v>23845.54</v>
      </c>
      <c r="H23" s="62">
        <v>18465.7</v>
      </c>
      <c r="I23" s="4">
        <v>30841.35</v>
      </c>
      <c r="J23" s="4">
        <f>SUM(G23:I23)</f>
        <v>73152.59</v>
      </c>
      <c r="K23" s="5">
        <f>IF(J$37=0,"0.00%",J23/J$37)</f>
        <v>0.009860835298889486</v>
      </c>
      <c r="L23" s="55">
        <f>IF((G23+H23)=0,"0.00",(B23+C23)/(G23+H23)-1)</f>
        <v>-0.11361401840267504</v>
      </c>
      <c r="M23" s="56">
        <f>IF(I23=0,"0.00%",D23/I23-1)</f>
        <v>-0.2756004519905906</v>
      </c>
      <c r="N23" s="57">
        <f>IF(J23=0,"0.00%",E23/J23-1)</f>
        <v>-0.18190798165861244</v>
      </c>
      <c r="O23" s="1"/>
    </row>
    <row r="24" spans="1:15" s="30" customFormat="1" ht="15">
      <c r="A24" s="18" t="s">
        <v>21</v>
      </c>
      <c r="B24" s="50">
        <v>813717.22</v>
      </c>
      <c r="C24" s="45">
        <v>0</v>
      </c>
      <c r="D24" s="2">
        <v>918192.73</v>
      </c>
      <c r="E24" s="4">
        <f t="shared" si="7"/>
        <v>1731909.95</v>
      </c>
      <c r="F24" s="53">
        <f aca="true" t="shared" si="8" ref="F24:F36">IF(E$37=0,"0.00%",E24/E$37)</f>
        <v>0.2576489331183303</v>
      </c>
      <c r="G24" s="50">
        <v>858556.61</v>
      </c>
      <c r="H24" s="63">
        <v>0</v>
      </c>
      <c r="I24" s="2">
        <v>976982.69</v>
      </c>
      <c r="J24" s="4">
        <f aca="true" t="shared" si="9" ref="J24:J36">SUM(G24:I24)</f>
        <v>1835539.2999999998</v>
      </c>
      <c r="K24" s="5">
        <f aca="true" t="shared" si="10" ref="K24:K36">IF(J$37=0,"0.00%",J24/J$37)</f>
        <v>0.24742733950963183</v>
      </c>
      <c r="L24" s="55">
        <f aca="true" t="shared" si="11" ref="L24:L36">IF((G24+H24)=0,"0.00",(B24+C24)/(G24+H24)-1)</f>
        <v>-0.052226480441400436</v>
      </c>
      <c r="M24" s="56">
        <f aca="true" t="shared" si="12" ref="M24:M36">IF(I24=0,"0.00%",D24/I24-1)</f>
        <v>-0.06017502725662416</v>
      </c>
      <c r="N24" s="57">
        <f aca="true" t="shared" si="13" ref="N24:N36">IF(J24=0,"0.00%",E24/J24-1)</f>
        <v>-0.05645716765639386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165901.85</v>
      </c>
      <c r="E25" s="4">
        <f t="shared" si="7"/>
        <v>165901.85</v>
      </c>
      <c r="F25" s="53">
        <f t="shared" si="8"/>
        <v>0.02468051797661724</v>
      </c>
      <c r="G25" s="50">
        <v>0</v>
      </c>
      <c r="H25" s="63">
        <v>0</v>
      </c>
      <c r="I25" s="2">
        <v>184003.9</v>
      </c>
      <c r="J25" s="4">
        <f t="shared" si="9"/>
        <v>184003.9</v>
      </c>
      <c r="K25" s="5">
        <f t="shared" si="10"/>
        <v>0.02480338908374032</v>
      </c>
      <c r="L25" s="55" t="str">
        <f t="shared" si="11"/>
        <v>0.00</v>
      </c>
      <c r="M25" s="56">
        <f t="shared" si="12"/>
        <v>-0.09837862132270014</v>
      </c>
      <c r="N25" s="57">
        <f t="shared" si="13"/>
        <v>-0.09837862132270014</v>
      </c>
      <c r="O25" s="1"/>
    </row>
    <row r="26" spans="1:15" s="30" customFormat="1" ht="15">
      <c r="A26" s="18" t="s">
        <v>15</v>
      </c>
      <c r="B26" s="50">
        <v>14766.84</v>
      </c>
      <c r="C26" s="45">
        <v>27857.22</v>
      </c>
      <c r="D26" s="2">
        <v>105308.74</v>
      </c>
      <c r="E26" s="4">
        <f t="shared" si="7"/>
        <v>147932.8</v>
      </c>
      <c r="F26" s="53">
        <f t="shared" si="8"/>
        <v>0.022007338252896653</v>
      </c>
      <c r="G26" s="50">
        <v>16394.74</v>
      </c>
      <c r="H26" s="63">
        <v>27305</v>
      </c>
      <c r="I26" s="2">
        <v>132855.88</v>
      </c>
      <c r="J26" s="4">
        <f t="shared" si="9"/>
        <v>176555.62</v>
      </c>
      <c r="K26" s="5">
        <f t="shared" si="10"/>
        <v>0.0237993745664141</v>
      </c>
      <c r="L26" s="55">
        <f t="shared" si="11"/>
        <v>-0.02461524942711346</v>
      </c>
      <c r="M26" s="56">
        <f t="shared" si="12"/>
        <v>-0.20734603541822916</v>
      </c>
      <c r="N26" s="57">
        <f t="shared" si="13"/>
        <v>-0.16211786404760153</v>
      </c>
      <c r="O26" s="1"/>
    </row>
    <row r="27" spans="1:15" s="30" customFormat="1" ht="15">
      <c r="A27" s="18" t="s">
        <v>16</v>
      </c>
      <c r="B27" s="50">
        <v>1713.84</v>
      </c>
      <c r="C27" s="45">
        <v>1596</v>
      </c>
      <c r="D27" s="2">
        <v>6059.93</v>
      </c>
      <c r="E27" s="4">
        <f t="shared" si="7"/>
        <v>9369.77</v>
      </c>
      <c r="F27" s="53">
        <f t="shared" si="8"/>
        <v>0.0013939011344464751</v>
      </c>
      <c r="G27" s="50">
        <v>1548.27</v>
      </c>
      <c r="H27" s="63">
        <v>1070.6</v>
      </c>
      <c r="I27" s="2">
        <v>5191.64</v>
      </c>
      <c r="J27" s="4">
        <f t="shared" si="9"/>
        <v>7810.51</v>
      </c>
      <c r="K27" s="5">
        <f t="shared" si="10"/>
        <v>0.0010528424586242172</v>
      </c>
      <c r="L27" s="55">
        <f t="shared" si="11"/>
        <v>0.26384280243005587</v>
      </c>
      <c r="M27" s="56">
        <f t="shared" si="12"/>
        <v>0.1672477290413048</v>
      </c>
      <c r="N27" s="57">
        <f t="shared" si="13"/>
        <v>0.19963613131536873</v>
      </c>
      <c r="O27" s="1"/>
    </row>
    <row r="28" spans="1:15" s="30" customFormat="1" ht="15">
      <c r="A28" s="18" t="s">
        <v>23</v>
      </c>
      <c r="B28" s="50">
        <v>990.7</v>
      </c>
      <c r="C28" s="45">
        <v>150</v>
      </c>
      <c r="D28" s="2">
        <v>1174.87</v>
      </c>
      <c r="E28" s="4">
        <f t="shared" si="7"/>
        <v>2315.5699999999997</v>
      </c>
      <c r="F28" s="53">
        <f t="shared" si="8"/>
        <v>0.00034447757521158186</v>
      </c>
      <c r="G28" s="50">
        <v>2782.4</v>
      </c>
      <c r="H28" s="63">
        <v>1196.8</v>
      </c>
      <c r="I28" s="2">
        <v>1582.37</v>
      </c>
      <c r="J28" s="4">
        <f t="shared" si="9"/>
        <v>5561.57</v>
      </c>
      <c r="K28" s="5">
        <f t="shared" si="10"/>
        <v>0.0007496894610736927</v>
      </c>
      <c r="L28" s="55">
        <f t="shared" si="11"/>
        <v>-0.7133343385605146</v>
      </c>
      <c r="M28" s="56">
        <f t="shared" si="12"/>
        <v>-0.25752510474794144</v>
      </c>
      <c r="N28" s="57">
        <f t="shared" si="13"/>
        <v>-0.5836481425209069</v>
      </c>
      <c r="O28" s="1"/>
    </row>
    <row r="29" spans="1:15" s="30" customFormat="1" ht="15">
      <c r="A29" s="18" t="s">
        <v>13</v>
      </c>
      <c r="B29" s="50">
        <v>48366.24</v>
      </c>
      <c r="C29" s="45">
        <v>41042.44</v>
      </c>
      <c r="D29" s="2">
        <v>98095.11</v>
      </c>
      <c r="E29" s="4">
        <f t="shared" si="7"/>
        <v>187503.78999999998</v>
      </c>
      <c r="F29" s="53">
        <f t="shared" si="8"/>
        <v>0.027894147411730873</v>
      </c>
      <c r="G29" s="50">
        <v>56593.73</v>
      </c>
      <c r="H29" s="63">
        <v>42133.47</v>
      </c>
      <c r="I29" s="2">
        <v>111659.07</v>
      </c>
      <c r="J29" s="4">
        <f t="shared" si="9"/>
        <v>210386.27000000002</v>
      </c>
      <c r="K29" s="5">
        <f t="shared" si="10"/>
        <v>0.02835968429303316</v>
      </c>
      <c r="L29" s="55">
        <f t="shared" si="11"/>
        <v>-0.09438655203429269</v>
      </c>
      <c r="M29" s="56">
        <f t="shared" si="12"/>
        <v>-0.12147656253988148</v>
      </c>
      <c r="N29" s="57">
        <f t="shared" si="13"/>
        <v>-0.10876413180384836</v>
      </c>
      <c r="O29" s="1"/>
    </row>
    <row r="30" spans="1:15" s="30" customFormat="1" ht="15">
      <c r="A30" s="18" t="s">
        <v>28</v>
      </c>
      <c r="B30" s="50">
        <v>20833.92</v>
      </c>
      <c r="C30" s="45">
        <v>8838.45</v>
      </c>
      <c r="D30" s="2">
        <v>11351.63</v>
      </c>
      <c r="E30" s="4">
        <f t="shared" si="7"/>
        <v>41024</v>
      </c>
      <c r="F30" s="53">
        <f t="shared" si="8"/>
        <v>0.006102967323587685</v>
      </c>
      <c r="G30" s="50">
        <v>22661.03</v>
      </c>
      <c r="H30" s="63">
        <v>15698.65</v>
      </c>
      <c r="I30" s="2">
        <v>12234.79</v>
      </c>
      <c r="J30" s="4">
        <f t="shared" si="9"/>
        <v>50594.47</v>
      </c>
      <c r="K30" s="5">
        <f t="shared" si="10"/>
        <v>0.006820041993107902</v>
      </c>
      <c r="L30" s="55">
        <f t="shared" si="11"/>
        <v>-0.22646982456579412</v>
      </c>
      <c r="M30" s="56">
        <f t="shared" si="12"/>
        <v>-0.07218432028665811</v>
      </c>
      <c r="N30" s="57">
        <f t="shared" si="13"/>
        <v>-0.18916039638324111</v>
      </c>
      <c r="O30" s="1"/>
    </row>
    <row r="31" spans="1:15" s="30" customFormat="1" ht="15">
      <c r="A31" s="18" t="s">
        <v>24</v>
      </c>
      <c r="B31" s="50">
        <v>15414.3</v>
      </c>
      <c r="C31" s="45">
        <v>20057.08</v>
      </c>
      <c r="D31" s="2">
        <v>57616.48</v>
      </c>
      <c r="E31" s="4">
        <f t="shared" si="7"/>
        <v>93087.86000000002</v>
      </c>
      <c r="F31" s="53">
        <f t="shared" si="8"/>
        <v>0.01384828802171181</v>
      </c>
      <c r="G31" s="50">
        <v>14152.96</v>
      </c>
      <c r="H31" s="63">
        <v>35131.21</v>
      </c>
      <c r="I31" s="2">
        <v>74273.81</v>
      </c>
      <c r="J31" s="4">
        <f t="shared" si="9"/>
        <v>123557.98</v>
      </c>
      <c r="K31" s="5">
        <f t="shared" si="10"/>
        <v>0.016655389653920404</v>
      </c>
      <c r="L31" s="55">
        <f t="shared" si="11"/>
        <v>-0.28026828898609824</v>
      </c>
      <c r="M31" s="56">
        <f t="shared" si="12"/>
        <v>-0.22426922760526213</v>
      </c>
      <c r="N31" s="57">
        <f t="shared" si="13"/>
        <v>-0.24660584447884293</v>
      </c>
      <c r="O31" s="1"/>
    </row>
    <row r="32" spans="1:15" s="30" customFormat="1" ht="15">
      <c r="A32" s="18" t="s">
        <v>25</v>
      </c>
      <c r="B32" s="50">
        <v>4716.78</v>
      </c>
      <c r="C32" s="45">
        <v>5176.55</v>
      </c>
      <c r="D32" s="2">
        <v>19178.58</v>
      </c>
      <c r="E32" s="4">
        <f t="shared" si="7"/>
        <v>29071.910000000003</v>
      </c>
      <c r="F32" s="53">
        <f t="shared" si="8"/>
        <v>0.00432490534234307</v>
      </c>
      <c r="G32" s="50">
        <v>3233.78</v>
      </c>
      <c r="H32" s="63">
        <v>8356.99</v>
      </c>
      <c r="I32" s="2">
        <v>23231.52</v>
      </c>
      <c r="J32" s="4">
        <f t="shared" si="9"/>
        <v>34822.29</v>
      </c>
      <c r="K32" s="5">
        <f t="shared" si="10"/>
        <v>0.004693980984407611</v>
      </c>
      <c r="L32" s="55">
        <f t="shared" si="11"/>
        <v>-0.14644756129230418</v>
      </c>
      <c r="M32" s="56">
        <f t="shared" si="12"/>
        <v>-0.17445866650137398</v>
      </c>
      <c r="N32" s="57">
        <f t="shared" si="13"/>
        <v>-0.1651350327620612</v>
      </c>
      <c r="O32" s="1"/>
    </row>
    <row r="33" spans="1:15" s="30" customFormat="1" ht="15">
      <c r="A33" s="18" t="s">
        <v>26</v>
      </c>
      <c r="B33" s="50">
        <v>91184.58</v>
      </c>
      <c r="C33" s="45">
        <v>327559.83</v>
      </c>
      <c r="D33" s="2">
        <v>54639.91</v>
      </c>
      <c r="E33" s="4">
        <f t="shared" si="7"/>
        <v>473384.32000000007</v>
      </c>
      <c r="F33" s="53">
        <f t="shared" si="8"/>
        <v>0.07042338719917066</v>
      </c>
      <c r="G33" s="50">
        <v>208918.52</v>
      </c>
      <c r="H33" s="63">
        <v>322758.15</v>
      </c>
      <c r="I33" s="2">
        <v>50627.25</v>
      </c>
      <c r="J33" s="4">
        <f t="shared" si="9"/>
        <v>582303.92</v>
      </c>
      <c r="K33" s="5">
        <f t="shared" si="10"/>
        <v>0.07849350308741933</v>
      </c>
      <c r="L33" s="55">
        <f t="shared" si="11"/>
        <v>-0.2124077778323431</v>
      </c>
      <c r="M33" s="56">
        <f t="shared" si="12"/>
        <v>0.07925889713543599</v>
      </c>
      <c r="N33" s="57">
        <f t="shared" si="13"/>
        <v>-0.18704940196864894</v>
      </c>
      <c r="O33" s="1"/>
    </row>
    <row r="34" spans="1:15" s="30" customFormat="1" ht="15">
      <c r="A34" s="18" t="s">
        <v>14</v>
      </c>
      <c r="B34" s="50">
        <v>16594.94</v>
      </c>
      <c r="C34" s="45">
        <v>15466.11</v>
      </c>
      <c r="D34" s="2">
        <v>19210.59</v>
      </c>
      <c r="E34" s="4">
        <f t="shared" si="7"/>
        <v>51271.64</v>
      </c>
      <c r="F34" s="53">
        <f t="shared" si="8"/>
        <v>0.007627465472570967</v>
      </c>
      <c r="G34" s="50">
        <v>24021.64</v>
      </c>
      <c r="H34" s="63">
        <v>20602.77</v>
      </c>
      <c r="I34" s="2">
        <v>23451.5</v>
      </c>
      <c r="J34" s="4">
        <f t="shared" si="9"/>
        <v>68075.91</v>
      </c>
      <c r="K34" s="5">
        <f t="shared" si="10"/>
        <v>0.009176508122706576</v>
      </c>
      <c r="L34" s="55">
        <f t="shared" si="11"/>
        <v>-0.2815355990140823</v>
      </c>
      <c r="M34" s="56">
        <f t="shared" si="12"/>
        <v>-0.18083747308274523</v>
      </c>
      <c r="N34" s="57">
        <f t="shared" si="13"/>
        <v>-0.24684605758483436</v>
      </c>
      <c r="O34" s="1"/>
    </row>
    <row r="35" spans="1:15" s="30" customFormat="1" ht="15">
      <c r="A35" s="18" t="s">
        <v>27</v>
      </c>
      <c r="B35" s="50">
        <v>1757705.91</v>
      </c>
      <c r="C35" s="45">
        <v>221260.67</v>
      </c>
      <c r="D35" s="11">
        <v>1744582.66</v>
      </c>
      <c r="E35" s="4">
        <f t="shared" si="7"/>
        <v>3723549.2399999998</v>
      </c>
      <c r="F35" s="53">
        <f t="shared" si="8"/>
        <v>0.5539367038682176</v>
      </c>
      <c r="G35" s="50">
        <v>2188075.73</v>
      </c>
      <c r="H35" s="63">
        <v>89131.65</v>
      </c>
      <c r="I35" s="11">
        <v>1783268.38</v>
      </c>
      <c r="J35" s="4">
        <f t="shared" si="9"/>
        <v>4060475.76</v>
      </c>
      <c r="K35" s="5">
        <f t="shared" si="10"/>
        <v>0.5473447037827794</v>
      </c>
      <c r="L35" s="55">
        <f t="shared" si="11"/>
        <v>-0.13096778212619353</v>
      </c>
      <c r="M35" s="56">
        <f t="shared" si="12"/>
        <v>-0.02169371724069935</v>
      </c>
      <c r="N35" s="57">
        <f t="shared" si="13"/>
        <v>-0.0829771041411167</v>
      </c>
      <c r="O35" s="1"/>
    </row>
    <row r="36" spans="1:15" s="30" customFormat="1" ht="15.75" thickBot="1">
      <c r="A36" s="19" t="s">
        <v>9</v>
      </c>
      <c r="B36" s="50">
        <v>1285.54</v>
      </c>
      <c r="C36" s="45">
        <v>0</v>
      </c>
      <c r="D36" s="33">
        <v>4522.23</v>
      </c>
      <c r="E36" s="4">
        <f t="shared" si="7"/>
        <v>5807.7699999999995</v>
      </c>
      <c r="F36" s="53">
        <f t="shared" si="8"/>
        <v>0.0008639974291369161</v>
      </c>
      <c r="G36" s="51">
        <v>48.5</v>
      </c>
      <c r="H36" s="63">
        <v>0</v>
      </c>
      <c r="I36" s="33">
        <v>5609.72</v>
      </c>
      <c r="J36" s="4">
        <f t="shared" si="9"/>
        <v>5658.22</v>
      </c>
      <c r="K36" s="5">
        <f t="shared" si="10"/>
        <v>0.0007627177042519271</v>
      </c>
      <c r="L36" s="55">
        <f t="shared" si="11"/>
        <v>25.505979381443296</v>
      </c>
      <c r="M36" s="56">
        <f t="shared" si="12"/>
        <v>-0.19385816047859794</v>
      </c>
      <c r="N36" s="57">
        <f t="shared" si="13"/>
        <v>0.026430573572607585</v>
      </c>
      <c r="O36" s="1"/>
    </row>
    <row r="37" spans="1:15" s="30" customFormat="1" ht="16.5" thickBot="1" thickTop="1">
      <c r="A37" s="12" t="s">
        <v>8</v>
      </c>
      <c r="B37" s="13">
        <f>SUM(B23:B36)</f>
        <v>2817980.0999999996</v>
      </c>
      <c r="C37" s="13">
        <f>SUM(C23:C36)</f>
        <v>675819.15</v>
      </c>
      <c r="D37" s="13">
        <f>SUM(D23:D36)</f>
        <v>3228176.77</v>
      </c>
      <c r="E37" s="14">
        <f>SUM(E23:E36)</f>
        <v>6721976.02</v>
      </c>
      <c r="F37" s="54">
        <f>IF(E$37=0,"0.00%",E37/E$37)</f>
        <v>1</v>
      </c>
      <c r="G37" s="13">
        <f>SUM(G23:G36)</f>
        <v>3420833.45</v>
      </c>
      <c r="H37" s="13">
        <f>SUM(H23:H36)</f>
        <v>581850.99</v>
      </c>
      <c r="I37" s="14">
        <f>SUM(I23:I36)</f>
        <v>3415813.87</v>
      </c>
      <c r="J37" s="14">
        <f>SUM(J23:J36)</f>
        <v>7418498.31</v>
      </c>
      <c r="K37" s="15">
        <f>IF(J$37=0,"0.00%",J37/J$37)</f>
        <v>1</v>
      </c>
      <c r="L37" s="58">
        <f>IF(H37=0,"0.00%",(B37+C37)/(G37+H37)-1)</f>
        <v>-0.12713597527563303</v>
      </c>
      <c r="M37" s="59">
        <f>IF(I37=0,"0.00%",D37/I37-1)</f>
        <v>-0.054931886555048215</v>
      </c>
      <c r="N37" s="54">
        <f>IF(J37=0,"0.00%",E37/J37-1)</f>
        <v>-0.09388993040021332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&amp;C&amp;"Arial,Bold"&amp;14Prairie Land Border Sales Jan - Sep 08- 09 </oddHeader>
    <oddFooter>&amp;LStatistics and Reference Materials/Prairie Land Border (Sep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2009-10-20T13:45:21Z</dcterms:modified>
  <cp:category/>
  <cp:version/>
  <cp:contentType/>
  <cp:contentStatus/>
</cp:coreProperties>
</file>