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6645" windowHeight="649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<sst xmlns="http://schemas.openxmlformats.org/spreadsheetml/2006/main" count="90" uniqueCount="33">
  <si>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</si>
  <si>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</si>
  <si>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</si>
  <si>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</si>
  <si>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</si>
  <si>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</si>
  <si>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</si>
  <si>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</si>
  <si>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</si>
  <si>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</si>
  <si>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</si>
  <si>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</si>
  <si>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</si>
  <si>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</si>
  <si>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</si>
  <si>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</si>
  <si>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</si>
  <si>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</si>
  <si>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</si>
  <si>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</si>
  <si>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</si>
  <si>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</si>
  <si>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</si>
  <si>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</si>
  <si>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</si>
  <si>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</si>
  <si>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</si>
  <si>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</si>
  <si>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Oct 07</t>
  </si>
  <si>
    <t>Jan - Oct 07</t>
  </si>
  <si>
    <t>Glassware, Crystal, China, Figurines, Porcelain</t>
  </si>
  <si>
    <t>Oct 08</t>
  </si>
  <si>
    <t>Jan - Oct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</si>
</sst>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37" sqref="A37"/>
    </sheetView>
  </sheetViews>
  <sheetFormatPr defaultColWidth="9.140625" defaultRowHeight="12.75"/>
  <cols>
    <col min="1" max="1" width="51.42187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11.57421875" style="1" bestFit="1" customWidth="1"/>
    <col min="7" max="7" width="15.57421875" style="1" customWidth="1"/>
    <col min="8" max="8" width="14.421875" style="1" bestFit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28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44">
        <v>3786.89</v>
      </c>
      <c r="C4" s="5">
        <v>870.55</v>
      </c>
      <c r="D4" s="6">
        <v>2668.84</v>
      </c>
      <c r="E4" s="6">
        <f>SUM(B4:D4)</f>
        <v>7326.28</v>
      </c>
      <c r="F4" s="47">
        <f>IF(E$18=0,"0.00%",E4/E$18)</f>
        <v>0.007219253911036039</v>
      </c>
      <c r="G4" s="44">
        <v>1768.62</v>
      </c>
      <c r="H4" s="5">
        <v>3052.3</v>
      </c>
      <c r="I4" s="6">
        <v>2813.25</v>
      </c>
      <c r="J4" s="6">
        <f>SUM(G4:I4)</f>
        <v>7634.17</v>
      </c>
      <c r="K4" s="7">
        <f>IF(J$18=0,"0.00%",J4/J$18)</f>
        <v>0.007243058528824117</v>
      </c>
      <c r="L4" s="49">
        <f>IF(H4=0,"0.00%",(B4+C4)/(G4+H4)-1)</f>
        <v>-0.033910539896949254</v>
      </c>
      <c r="M4" s="50">
        <f>IF(I4=0,"0.00%",D4/I4-1)</f>
        <v>-0.051332089220652244</v>
      </c>
      <c r="N4" s="51">
        <f>IF(J4=0,"0.00%",E4/J4-1)</f>
        <v>-0.04033051399169785</v>
      </c>
      <c r="O4" s="1"/>
    </row>
    <row r="5" spans="1:15" s="33" customFormat="1" ht="15">
      <c r="A5" s="21" t="s">
        <v>21</v>
      </c>
      <c r="B5" s="45">
        <v>130178.34</v>
      </c>
      <c r="C5" s="2">
        <v>0</v>
      </c>
      <c r="D5" s="3">
        <v>147421.21</v>
      </c>
      <c r="E5" s="6">
        <f aca="true" t="shared" si="0" ref="E5:E17">SUM(B5:D5)</f>
        <v>277599.55</v>
      </c>
      <c r="F5" s="47">
        <f aca="true" t="shared" si="1" ref="F5:F17">IF(E$18=0,"0.00%",E5/E$18)</f>
        <v>0.2735442321395503</v>
      </c>
      <c r="G5" s="45">
        <v>135734.33</v>
      </c>
      <c r="H5" s="2">
        <v>0</v>
      </c>
      <c r="I5" s="3">
        <v>149374.08</v>
      </c>
      <c r="J5" s="6">
        <f aca="true" t="shared" si="2" ref="J5:J17">SUM(G5:I5)</f>
        <v>285108.41</v>
      </c>
      <c r="K5" s="7">
        <f aca="true" t="shared" si="3" ref="K5:K17">IF(J$18=0,"0.00%",J5/J$18)</f>
        <v>0.27050182281636154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-0.01307368721534552</v>
      </c>
      <c r="N5" s="51">
        <f aca="true" t="shared" si="6" ref="N5:N17">IF(J5=0,"0.00%",E5/J5-1)</f>
        <v>-0.026336859021450776</v>
      </c>
      <c r="O5" s="1"/>
    </row>
    <row r="6" spans="1:15" s="33" customFormat="1" ht="15">
      <c r="A6" s="21" t="s">
        <v>22</v>
      </c>
      <c r="B6" s="45">
        <v>0</v>
      </c>
      <c r="C6" s="2">
        <v>0</v>
      </c>
      <c r="D6" s="3">
        <v>15693.1</v>
      </c>
      <c r="E6" s="6">
        <f t="shared" si="0"/>
        <v>15693.1</v>
      </c>
      <c r="F6" s="47">
        <f t="shared" si="1"/>
        <v>0.01546384707536153</v>
      </c>
      <c r="G6" s="45">
        <v>0</v>
      </c>
      <c r="H6" s="2">
        <v>0</v>
      </c>
      <c r="I6" s="3">
        <v>16610.6</v>
      </c>
      <c r="J6" s="6">
        <f t="shared" si="2"/>
        <v>16610.6</v>
      </c>
      <c r="K6" s="7">
        <f t="shared" si="3"/>
        <v>0.015759610802338155</v>
      </c>
      <c r="L6" s="49" t="str">
        <f t="shared" si="4"/>
        <v>0.00%</v>
      </c>
      <c r="M6" s="50">
        <f t="shared" si="5"/>
        <v>-0.05523581327585991</v>
      </c>
      <c r="N6" s="51">
        <f t="shared" si="6"/>
        <v>-0.05523581327585991</v>
      </c>
      <c r="O6" s="1"/>
    </row>
    <row r="7" spans="1:15" s="33" customFormat="1" ht="15">
      <c r="A7" s="21" t="s">
        <v>15</v>
      </c>
      <c r="B7" s="45">
        <v>2619.93</v>
      </c>
      <c r="C7" s="2">
        <v>2112.55</v>
      </c>
      <c r="D7" s="3">
        <v>19596.16</v>
      </c>
      <c r="E7" s="6">
        <f t="shared" si="0"/>
        <v>24328.64</v>
      </c>
      <c r="F7" s="47">
        <f t="shared" si="1"/>
        <v>0.02397323463888738</v>
      </c>
      <c r="G7" s="45">
        <v>3357.73</v>
      </c>
      <c r="H7" s="2">
        <v>2102.35</v>
      </c>
      <c r="I7" s="3">
        <v>21535.14</v>
      </c>
      <c r="J7" s="6">
        <f t="shared" si="2"/>
        <v>26995.22</v>
      </c>
      <c r="K7" s="7">
        <f t="shared" si="3"/>
        <v>0.02561220911487213</v>
      </c>
      <c r="L7" s="49">
        <f t="shared" si="4"/>
        <v>-0.13325812076013543</v>
      </c>
      <c r="M7" s="50">
        <f t="shared" si="5"/>
        <v>-0.09003795656773073</v>
      </c>
      <c r="N7" s="51">
        <f t="shared" si="6"/>
        <v>-0.09877970988938045</v>
      </c>
      <c r="O7" s="1"/>
    </row>
    <row r="8" spans="1:15" s="33" customFormat="1" ht="15">
      <c r="A8" s="21" t="s">
        <v>16</v>
      </c>
      <c r="B8" s="45">
        <v>158.54</v>
      </c>
      <c r="C8" s="2">
        <v>169.9</v>
      </c>
      <c r="D8" s="3">
        <v>834.79</v>
      </c>
      <c r="E8" s="6">
        <f t="shared" si="0"/>
        <v>1163.23</v>
      </c>
      <c r="F8" s="47">
        <f t="shared" si="1"/>
        <v>0.0011462369342878586</v>
      </c>
      <c r="G8" s="45">
        <v>176.58</v>
      </c>
      <c r="H8" s="2">
        <v>29.9</v>
      </c>
      <c r="I8" s="3">
        <v>712.5</v>
      </c>
      <c r="J8" s="6">
        <f t="shared" si="2"/>
        <v>918.98</v>
      </c>
      <c r="K8" s="7">
        <f t="shared" si="3"/>
        <v>0.0008718990966691581</v>
      </c>
      <c r="L8" s="49">
        <f t="shared" si="4"/>
        <v>0.5906625339015883</v>
      </c>
      <c r="M8" s="50">
        <f t="shared" si="5"/>
        <v>0.17163508771929825</v>
      </c>
      <c r="N8" s="51">
        <f t="shared" si="6"/>
        <v>0.2657838037824545</v>
      </c>
      <c r="O8" s="1"/>
    </row>
    <row r="9" spans="1:15" s="33" customFormat="1" ht="15">
      <c r="A9" s="21" t="s">
        <v>23</v>
      </c>
      <c r="B9" s="45">
        <v>459.49</v>
      </c>
      <c r="C9" s="2">
        <v>22.5</v>
      </c>
      <c r="D9" s="3">
        <v>124.79</v>
      </c>
      <c r="E9" s="6">
        <f t="shared" si="0"/>
        <v>606.78</v>
      </c>
      <c r="F9" s="47">
        <f t="shared" si="1"/>
        <v>0.0005979158438031918</v>
      </c>
      <c r="G9" s="45">
        <v>342.41</v>
      </c>
      <c r="H9" s="2">
        <v>55</v>
      </c>
      <c r="I9" s="3">
        <v>220.62</v>
      </c>
      <c r="J9" s="6">
        <f t="shared" si="2"/>
        <v>618.03</v>
      </c>
      <c r="K9" s="7">
        <f t="shared" si="3"/>
        <v>0.000586367275364469</v>
      </c>
      <c r="L9" s="49">
        <f t="shared" si="4"/>
        <v>0.2128280616995042</v>
      </c>
      <c r="M9" s="50">
        <f t="shared" si="5"/>
        <v>-0.434366784516363</v>
      </c>
      <c r="N9" s="51">
        <f t="shared" si="6"/>
        <v>-0.018202999854376012</v>
      </c>
      <c r="O9" s="1"/>
    </row>
    <row r="10" spans="1:15" s="33" customFormat="1" ht="15">
      <c r="A10" s="21" t="s">
        <v>13</v>
      </c>
      <c r="B10" s="45">
        <v>8174.04</v>
      </c>
      <c r="C10" s="2">
        <v>6144.51</v>
      </c>
      <c r="D10" s="3">
        <v>12213.24</v>
      </c>
      <c r="E10" s="6">
        <f t="shared" si="0"/>
        <v>26531.79</v>
      </c>
      <c r="F10" s="47">
        <f t="shared" si="1"/>
        <v>0.02614419988374549</v>
      </c>
      <c r="G10" s="45">
        <v>5210.66</v>
      </c>
      <c r="H10" s="2">
        <v>3290.55</v>
      </c>
      <c r="I10" s="3">
        <v>14942.51</v>
      </c>
      <c r="J10" s="6">
        <f t="shared" si="2"/>
        <v>23443.72</v>
      </c>
      <c r="K10" s="7">
        <f t="shared" si="3"/>
        <v>0.02224265848066843</v>
      </c>
      <c r="L10" s="49">
        <f t="shared" si="4"/>
        <v>0.6842955296951847</v>
      </c>
      <c r="M10" s="50">
        <f t="shared" si="5"/>
        <v>-0.1826513751705704</v>
      </c>
      <c r="N10" s="51">
        <f t="shared" si="6"/>
        <v>0.1317226958861477</v>
      </c>
      <c r="O10" s="1"/>
    </row>
    <row r="11" spans="1:15" s="33" customFormat="1" ht="15">
      <c r="A11" s="21" t="s">
        <v>30</v>
      </c>
      <c r="B11" s="45">
        <v>2296.49</v>
      </c>
      <c r="C11" s="2">
        <v>1990.1</v>
      </c>
      <c r="D11" s="3">
        <v>1545.1</v>
      </c>
      <c r="E11" s="6">
        <f t="shared" si="0"/>
        <v>5831.6900000000005</v>
      </c>
      <c r="F11" s="47">
        <f t="shared" si="1"/>
        <v>0.005746497655078671</v>
      </c>
      <c r="G11" s="45">
        <v>3316.63</v>
      </c>
      <c r="H11" s="2">
        <v>1525.55</v>
      </c>
      <c r="I11" s="3">
        <v>1418.16</v>
      </c>
      <c r="J11" s="6">
        <f t="shared" si="2"/>
        <v>6260.34</v>
      </c>
      <c r="K11" s="7">
        <f t="shared" si="3"/>
        <v>0.005939612168754268</v>
      </c>
      <c r="L11" s="49">
        <f t="shared" si="4"/>
        <v>-0.11473964206204645</v>
      </c>
      <c r="M11" s="50">
        <f t="shared" si="5"/>
        <v>0.08951035144130404</v>
      </c>
      <c r="N11" s="51">
        <f t="shared" si="6"/>
        <v>-0.06847072203746118</v>
      </c>
      <c r="O11" s="1"/>
    </row>
    <row r="12" spans="1:15" s="33" customFormat="1" ht="15">
      <c r="A12" s="21" t="s">
        <v>24</v>
      </c>
      <c r="B12" s="45">
        <v>1737.87</v>
      </c>
      <c r="C12" s="2">
        <v>2317.75</v>
      </c>
      <c r="D12" s="3">
        <v>8204.21</v>
      </c>
      <c r="E12" s="6">
        <f t="shared" si="0"/>
        <v>12259.829999999998</v>
      </c>
      <c r="F12" s="47">
        <f t="shared" si="1"/>
        <v>0.012080732059945424</v>
      </c>
      <c r="G12" s="45">
        <v>2618</v>
      </c>
      <c r="H12" s="2">
        <v>1088.7</v>
      </c>
      <c r="I12" s="3">
        <v>6568.95</v>
      </c>
      <c r="J12" s="6">
        <f t="shared" si="2"/>
        <v>10275.65</v>
      </c>
      <c r="K12" s="7">
        <f t="shared" si="3"/>
        <v>0.009749211030368923</v>
      </c>
      <c r="L12" s="49">
        <f t="shared" si="4"/>
        <v>0.09413224701216727</v>
      </c>
      <c r="M12" s="50">
        <f t="shared" si="5"/>
        <v>0.24893780588983017</v>
      </c>
      <c r="N12" s="51">
        <f t="shared" si="6"/>
        <v>0.19309532730289547</v>
      </c>
      <c r="O12" s="1"/>
    </row>
    <row r="13" spans="1:15" s="33" customFormat="1" ht="15">
      <c r="A13" s="21" t="s">
        <v>25</v>
      </c>
      <c r="B13" s="45">
        <v>471.76</v>
      </c>
      <c r="C13" s="2">
        <v>1147.7</v>
      </c>
      <c r="D13" s="3">
        <v>2288.37</v>
      </c>
      <c r="E13" s="6">
        <f t="shared" si="0"/>
        <v>3907.83</v>
      </c>
      <c r="F13" s="47">
        <f t="shared" si="1"/>
        <v>0.0038507423973918506</v>
      </c>
      <c r="G13" s="45">
        <v>273.52</v>
      </c>
      <c r="H13" s="2">
        <v>1141.25</v>
      </c>
      <c r="I13" s="3">
        <v>2421.49</v>
      </c>
      <c r="J13" s="6">
        <f t="shared" si="2"/>
        <v>3836.2599999999998</v>
      </c>
      <c r="K13" s="7">
        <f t="shared" si="3"/>
        <v>0.0036397218966550135</v>
      </c>
      <c r="L13" s="49">
        <f t="shared" si="4"/>
        <v>0.1446807608303824</v>
      </c>
      <c r="M13" s="50">
        <f t="shared" si="5"/>
        <v>-0.05497441657822244</v>
      </c>
      <c r="N13" s="51">
        <f t="shared" si="6"/>
        <v>0.018656191186207538</v>
      </c>
      <c r="O13" s="1"/>
    </row>
    <row r="14" spans="1:15" s="33" customFormat="1" ht="15">
      <c r="A14" s="21" t="s">
        <v>26</v>
      </c>
      <c r="B14" s="45">
        <v>26657.9</v>
      </c>
      <c r="C14" s="2">
        <v>46013.78</v>
      </c>
      <c r="D14" s="3">
        <v>11165.84</v>
      </c>
      <c r="E14" s="6">
        <f t="shared" si="0"/>
        <v>83837.51999999999</v>
      </c>
      <c r="F14" s="47">
        <f t="shared" si="1"/>
        <v>0.08261277812908627</v>
      </c>
      <c r="G14" s="45">
        <v>35139.02</v>
      </c>
      <c r="H14" s="2">
        <v>44796.72</v>
      </c>
      <c r="I14" s="3">
        <v>6924.47</v>
      </c>
      <c r="J14" s="6">
        <f t="shared" si="2"/>
        <v>86860.20999999999</v>
      </c>
      <c r="K14" s="7">
        <f t="shared" si="3"/>
        <v>0.08241021418909374</v>
      </c>
      <c r="L14" s="49">
        <f t="shared" si="4"/>
        <v>-0.09087374433513717</v>
      </c>
      <c r="M14" s="50">
        <f t="shared" si="5"/>
        <v>0.6125190808827246</v>
      </c>
      <c r="N14" s="51">
        <f t="shared" si="6"/>
        <v>-0.03479947838026187</v>
      </c>
      <c r="O14" s="1"/>
    </row>
    <row r="15" spans="1:15" s="33" customFormat="1" ht="15">
      <c r="A15" s="21" t="s">
        <v>14</v>
      </c>
      <c r="B15" s="45">
        <v>2139.24</v>
      </c>
      <c r="C15" s="2">
        <v>2298.65</v>
      </c>
      <c r="D15" s="3">
        <v>2984.71</v>
      </c>
      <c r="E15" s="6">
        <f t="shared" si="0"/>
        <v>7422.599999999999</v>
      </c>
      <c r="F15" s="47">
        <f t="shared" si="1"/>
        <v>0.0073141668186386686</v>
      </c>
      <c r="G15" s="45">
        <v>2010.39</v>
      </c>
      <c r="H15" s="2">
        <v>2462.58</v>
      </c>
      <c r="I15" s="3">
        <v>3156.83</v>
      </c>
      <c r="J15" s="6">
        <f t="shared" si="2"/>
        <v>7629.8</v>
      </c>
      <c r="K15" s="7">
        <f t="shared" si="3"/>
        <v>0.007238912411332502</v>
      </c>
      <c r="L15" s="49">
        <f t="shared" si="4"/>
        <v>-0.00784266382291876</v>
      </c>
      <c r="M15" s="50">
        <f t="shared" si="5"/>
        <v>-0.05452305002169899</v>
      </c>
      <c r="N15" s="51">
        <f t="shared" si="6"/>
        <v>-0.027156675142205655</v>
      </c>
      <c r="O15" s="1"/>
    </row>
    <row r="16" spans="1:15" s="33" customFormat="1" ht="15">
      <c r="A16" s="21" t="s">
        <v>27</v>
      </c>
      <c r="B16" s="45">
        <v>288652.07</v>
      </c>
      <c r="C16" s="2">
        <v>9149.25</v>
      </c>
      <c r="D16" s="14">
        <v>249969.11</v>
      </c>
      <c r="E16" s="6">
        <f t="shared" si="0"/>
        <v>547770.4299999999</v>
      </c>
      <c r="F16" s="47">
        <f t="shared" si="1"/>
        <v>0.5397683161341627</v>
      </c>
      <c r="G16" s="45">
        <v>288995.37</v>
      </c>
      <c r="H16" s="2">
        <v>9028.15</v>
      </c>
      <c r="I16" s="14">
        <v>279587.15</v>
      </c>
      <c r="J16" s="6">
        <f t="shared" si="2"/>
        <v>577610.67</v>
      </c>
      <c r="K16" s="7">
        <f t="shared" si="3"/>
        <v>0.5480186961625576</v>
      </c>
      <c r="L16" s="49">
        <f t="shared" si="4"/>
        <v>-0.0007455787382150136</v>
      </c>
      <c r="M16" s="50">
        <f t="shared" si="5"/>
        <v>-0.10593491152937473</v>
      </c>
      <c r="N16" s="51">
        <f t="shared" si="6"/>
        <v>-0.05166151103129746</v>
      </c>
      <c r="O16" s="1"/>
    </row>
    <row r="17" spans="1:15" s="33" customFormat="1" ht="15.75" thickBot="1">
      <c r="A17" s="22" t="s">
        <v>9</v>
      </c>
      <c r="B17" s="46">
        <v>0</v>
      </c>
      <c r="C17" s="2">
        <v>0</v>
      </c>
      <c r="D17" s="36">
        <v>545.82</v>
      </c>
      <c r="E17" s="6">
        <f t="shared" si="0"/>
        <v>545.82</v>
      </c>
      <c r="F17" s="47">
        <f t="shared" si="1"/>
        <v>0.0005378463790247836</v>
      </c>
      <c r="G17" s="46">
        <v>10.75</v>
      </c>
      <c r="H17" s="2">
        <v>0</v>
      </c>
      <c r="I17" s="36">
        <v>185.3</v>
      </c>
      <c r="J17" s="6">
        <f t="shared" si="2"/>
        <v>196.05</v>
      </c>
      <c r="K17" s="7">
        <f t="shared" si="3"/>
        <v>0.00018600602613983813</v>
      </c>
      <c r="L17" s="49" t="str">
        <f t="shared" si="4"/>
        <v>0.00%</v>
      </c>
      <c r="M17" s="50">
        <f t="shared" si="5"/>
        <v>1.9456017269293038</v>
      </c>
      <c r="N17" s="51">
        <f t="shared" si="6"/>
        <v>1.7840856924254016</v>
      </c>
      <c r="O17" s="1"/>
    </row>
    <row r="18" spans="1:15" s="33" customFormat="1" ht="16.5" thickBot="1" thickTop="1">
      <c r="A18" s="15" t="s">
        <v>8</v>
      </c>
      <c r="B18" s="16">
        <f>SUM(B4:B17)</f>
        <v>467332.56</v>
      </c>
      <c r="C18" s="16">
        <f>SUM(C4:C17)</f>
        <v>72237.23999999999</v>
      </c>
      <c r="D18" s="17">
        <f>SUM(D4:D17)</f>
        <v>475255.29</v>
      </c>
      <c r="E18" s="17">
        <f>SUM(E4:E17)</f>
        <v>1014825.0899999999</v>
      </c>
      <c r="F18" s="48">
        <f>IF(E$18=0,"0.00%",E18/E$18)</f>
        <v>1</v>
      </c>
      <c r="G18" s="16">
        <f>SUM(G4:G17)</f>
        <v>478954.01</v>
      </c>
      <c r="H18" s="16">
        <f>SUM(H4:H17)</f>
        <v>68573.05</v>
      </c>
      <c r="I18" s="17">
        <f>SUM(I4:I17)</f>
        <v>506471.05</v>
      </c>
      <c r="J18" s="17">
        <f>SUM(J4:J17)</f>
        <v>1053998.11</v>
      </c>
      <c r="K18" s="18">
        <f>IF(J$18=0,"0.00%",J18/J$18)</f>
        <v>1</v>
      </c>
      <c r="L18" s="52">
        <f>IF(H18=0,"0.00%",(B18+C18)/(G18+H18)-1)</f>
        <v>-0.014533089926185627</v>
      </c>
      <c r="M18" s="53">
        <f>IF(I18=0,"0.00%",D18/I18-1)</f>
        <v>-0.06163384856844234</v>
      </c>
      <c r="N18" s="48">
        <f>IF(J18=0,"0.00%",E18/J18-1)</f>
        <v>-0.037166119776059436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29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27632.43</v>
      </c>
      <c r="C23" s="5">
        <v>19336.25</v>
      </c>
      <c r="D23" s="6">
        <v>33510.19</v>
      </c>
      <c r="E23" s="6">
        <f>SUM(B23:D23)</f>
        <v>80478.87</v>
      </c>
      <c r="F23" s="47">
        <f>IF(E$37=0,"0.00%",E23/E$37)</f>
        <v>0.009542960252182433</v>
      </c>
      <c r="G23" s="44">
        <v>29161.09</v>
      </c>
      <c r="H23" s="5">
        <v>26957.25</v>
      </c>
      <c r="I23" s="6">
        <v>28073.28</v>
      </c>
      <c r="J23" s="6">
        <f>SUM(G23:I23)</f>
        <v>84191.62</v>
      </c>
      <c r="K23" s="7">
        <f>IF(J$37=0,"0.00%",J23/J$37)</f>
        <v>0.009832632348886287</v>
      </c>
      <c r="L23" s="49">
        <f>IF(H23=0,"0.00%",(B23+C23)/(G23+H23)-1)</f>
        <v>-0.1630422425182213</v>
      </c>
      <c r="M23" s="50">
        <f>IF(I23=0,"0.00%",D23/I23-1)</f>
        <v>0.19366849901400918</v>
      </c>
      <c r="N23" s="51">
        <f>IF(J23=0,"0.00%",E23/J23-1)</f>
        <v>-0.04409880698340285</v>
      </c>
      <c r="O23" s="1"/>
    </row>
    <row r="24" spans="1:15" s="33" customFormat="1" ht="15">
      <c r="A24" s="21" t="s">
        <v>21</v>
      </c>
      <c r="B24" s="45">
        <v>988734.95</v>
      </c>
      <c r="C24" s="2">
        <v>0</v>
      </c>
      <c r="D24" s="3">
        <v>1124403.9</v>
      </c>
      <c r="E24" s="6">
        <f aca="true" t="shared" si="7" ref="E24:E36">SUM(B24:D24)</f>
        <v>2113138.8499999996</v>
      </c>
      <c r="F24" s="47">
        <f aca="true" t="shared" si="8" ref="F24:F36">IF(E$37=0,"0.00%",E24/E$37)</f>
        <v>0.25057011924859895</v>
      </c>
      <c r="G24" s="45">
        <v>1044359.65</v>
      </c>
      <c r="H24" s="2">
        <v>0</v>
      </c>
      <c r="I24" s="3">
        <v>1139892.56</v>
      </c>
      <c r="J24" s="6">
        <f aca="true" t="shared" si="9" ref="J24:J36">SUM(G24:I24)</f>
        <v>2184252.21</v>
      </c>
      <c r="K24" s="7">
        <f aca="true" t="shared" si="10" ref="K24:K36">IF(J$37=0,"0.00%",J24/J$37)</f>
        <v>0.25509604089067733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-0.013587824452508168</v>
      </c>
      <c r="N24" s="51">
        <f aca="true" t="shared" si="13" ref="N24:N36">IF(J24=0,"0.00%",E24/J24-1)</f>
        <v>-0.032557302528722354</v>
      </c>
      <c r="O24" s="1"/>
    </row>
    <row r="25" spans="1:15" s="33" customFormat="1" ht="15">
      <c r="A25" s="21" t="s">
        <v>22</v>
      </c>
      <c r="B25" s="45">
        <v>0</v>
      </c>
      <c r="C25" s="2">
        <v>0</v>
      </c>
      <c r="D25" s="3">
        <v>199697</v>
      </c>
      <c r="E25" s="6">
        <f t="shared" si="7"/>
        <v>199697</v>
      </c>
      <c r="F25" s="47">
        <f t="shared" si="8"/>
        <v>0.023679514057293242</v>
      </c>
      <c r="G25" s="45">
        <v>0</v>
      </c>
      <c r="H25" s="2">
        <v>0</v>
      </c>
      <c r="I25" s="3">
        <v>220963.22</v>
      </c>
      <c r="J25" s="6">
        <f t="shared" si="9"/>
        <v>220963.22</v>
      </c>
      <c r="K25" s="7">
        <f t="shared" si="10"/>
        <v>0.025806013768188304</v>
      </c>
      <c r="L25" s="49" t="str">
        <f t="shared" si="11"/>
        <v>0.00%</v>
      </c>
      <c r="M25" s="50">
        <f t="shared" si="12"/>
        <v>-0.09624325713573512</v>
      </c>
      <c r="N25" s="51">
        <f t="shared" si="13"/>
        <v>-0.09624325713573512</v>
      </c>
      <c r="O25" s="1"/>
    </row>
    <row r="26" spans="1:15" s="33" customFormat="1" ht="15">
      <c r="A26" s="21" t="s">
        <v>15</v>
      </c>
      <c r="B26" s="45">
        <v>19014.67</v>
      </c>
      <c r="C26" s="2">
        <v>29417.55</v>
      </c>
      <c r="D26" s="3">
        <v>152452.04</v>
      </c>
      <c r="E26" s="6">
        <f t="shared" si="7"/>
        <v>200884.26</v>
      </c>
      <c r="F26" s="47">
        <f t="shared" si="8"/>
        <v>0.023820296041297317</v>
      </c>
      <c r="G26" s="45">
        <v>26350.74</v>
      </c>
      <c r="H26" s="2">
        <v>27075.95</v>
      </c>
      <c r="I26" s="3">
        <v>162405.72</v>
      </c>
      <c r="J26" s="6">
        <f t="shared" si="9"/>
        <v>215832.41</v>
      </c>
      <c r="K26" s="7">
        <f t="shared" si="10"/>
        <v>0.025206792986096342</v>
      </c>
      <c r="L26" s="49">
        <f t="shared" si="11"/>
        <v>-0.09348267691672463</v>
      </c>
      <c r="M26" s="50">
        <f t="shared" si="12"/>
        <v>-0.061288974304599564</v>
      </c>
      <c r="N26" s="51">
        <f t="shared" si="13"/>
        <v>-0.06925813412360082</v>
      </c>
      <c r="O26" s="1"/>
    </row>
    <row r="27" spans="1:15" s="33" customFormat="1" ht="15">
      <c r="A27" s="21" t="s">
        <v>16</v>
      </c>
      <c r="B27" s="45">
        <v>1706.81</v>
      </c>
      <c r="C27" s="2">
        <v>1240.5</v>
      </c>
      <c r="D27" s="3">
        <v>6026.43</v>
      </c>
      <c r="E27" s="6">
        <f t="shared" si="7"/>
        <v>8973.74</v>
      </c>
      <c r="F27" s="47">
        <f t="shared" si="8"/>
        <v>0.0010640810952417645</v>
      </c>
      <c r="G27" s="45">
        <v>2400.02</v>
      </c>
      <c r="H27" s="2">
        <v>1220.85</v>
      </c>
      <c r="I27" s="3">
        <v>5660.7</v>
      </c>
      <c r="J27" s="6">
        <f t="shared" si="9"/>
        <v>9281.57</v>
      </c>
      <c r="K27" s="7">
        <f t="shared" si="10"/>
        <v>0.0010839827696681986</v>
      </c>
      <c r="L27" s="49">
        <f t="shared" si="11"/>
        <v>-0.18602159149596642</v>
      </c>
      <c r="M27" s="50">
        <f t="shared" si="12"/>
        <v>0.0646086173088134</v>
      </c>
      <c r="N27" s="51">
        <f t="shared" si="13"/>
        <v>-0.03316572519519867</v>
      </c>
      <c r="O27" s="1"/>
    </row>
    <row r="28" spans="1:15" s="33" customFormat="1" ht="15">
      <c r="A28" s="21" t="s">
        <v>23</v>
      </c>
      <c r="B28" s="45">
        <v>3241.89</v>
      </c>
      <c r="C28" s="2">
        <v>1219.3</v>
      </c>
      <c r="D28" s="3">
        <v>1707.16</v>
      </c>
      <c r="E28" s="6">
        <f t="shared" si="7"/>
        <v>6168.349999999999</v>
      </c>
      <c r="F28" s="47">
        <f t="shared" si="8"/>
        <v>0.0007314257627070249</v>
      </c>
      <c r="G28" s="45">
        <v>835.53</v>
      </c>
      <c r="H28" s="2">
        <v>867.45</v>
      </c>
      <c r="I28" s="3">
        <v>4255.15</v>
      </c>
      <c r="J28" s="6">
        <f t="shared" si="9"/>
        <v>5958.129999999999</v>
      </c>
      <c r="K28" s="7">
        <f t="shared" si="10"/>
        <v>0.000695842433924776</v>
      </c>
      <c r="L28" s="49">
        <f t="shared" si="11"/>
        <v>1.619637341601193</v>
      </c>
      <c r="M28" s="50">
        <f t="shared" si="12"/>
        <v>-0.5988014523577312</v>
      </c>
      <c r="N28" s="51">
        <f t="shared" si="13"/>
        <v>0.035282882380881286</v>
      </c>
      <c r="O28" s="1"/>
    </row>
    <row r="29" spans="1:15" s="33" customFormat="1" ht="15">
      <c r="A29" s="21" t="s">
        <v>13</v>
      </c>
      <c r="B29" s="45">
        <v>64767.77</v>
      </c>
      <c r="C29" s="2">
        <v>48277.98</v>
      </c>
      <c r="D29" s="3">
        <v>123872.31</v>
      </c>
      <c r="E29" s="6">
        <f t="shared" si="7"/>
        <v>236918.06</v>
      </c>
      <c r="F29" s="47">
        <f t="shared" si="8"/>
        <v>0.028093083682762605</v>
      </c>
      <c r="G29" s="45">
        <v>46259.12</v>
      </c>
      <c r="H29" s="2">
        <v>46519.3</v>
      </c>
      <c r="I29" s="3">
        <v>154362.26</v>
      </c>
      <c r="J29" s="6">
        <f t="shared" si="9"/>
        <v>247140.68000000002</v>
      </c>
      <c r="K29" s="7">
        <f t="shared" si="10"/>
        <v>0.0288632460676461</v>
      </c>
      <c r="L29" s="49">
        <f t="shared" si="11"/>
        <v>0.21844875133678698</v>
      </c>
      <c r="M29" s="50">
        <f t="shared" si="12"/>
        <v>-0.19752204975490772</v>
      </c>
      <c r="N29" s="51">
        <f t="shared" si="13"/>
        <v>-0.041363566694078924</v>
      </c>
      <c r="O29" s="1"/>
    </row>
    <row r="30" spans="1:15" s="33" customFormat="1" ht="15">
      <c r="A30" s="21" t="s">
        <v>30</v>
      </c>
      <c r="B30" s="45">
        <v>24957.52</v>
      </c>
      <c r="C30" s="2">
        <v>17688.75</v>
      </c>
      <c r="D30" s="3">
        <v>13779.89</v>
      </c>
      <c r="E30" s="6">
        <f t="shared" si="7"/>
        <v>56426.16</v>
      </c>
      <c r="F30" s="47">
        <f t="shared" si="8"/>
        <v>0.006690856892787962</v>
      </c>
      <c r="G30" s="45">
        <v>24846.7</v>
      </c>
      <c r="H30" s="2">
        <v>16833.3</v>
      </c>
      <c r="I30" s="3">
        <v>17082.83</v>
      </c>
      <c r="J30" s="6">
        <f t="shared" si="9"/>
        <v>58762.83</v>
      </c>
      <c r="K30" s="7">
        <f t="shared" si="10"/>
        <v>0.0068628362676725506</v>
      </c>
      <c r="L30" s="49">
        <f t="shared" si="11"/>
        <v>0.023183061420345652</v>
      </c>
      <c r="M30" s="50">
        <f t="shared" si="12"/>
        <v>-0.19334852597608254</v>
      </c>
      <c r="N30" s="51">
        <f t="shared" si="13"/>
        <v>-0.03976442250994372</v>
      </c>
      <c r="O30" s="1"/>
    </row>
    <row r="31" spans="1:15" s="33" customFormat="1" ht="15">
      <c r="A31" s="21" t="s">
        <v>24</v>
      </c>
      <c r="B31" s="45">
        <v>15890.83</v>
      </c>
      <c r="C31" s="2">
        <v>37448.96</v>
      </c>
      <c r="D31" s="3">
        <v>82478.02</v>
      </c>
      <c r="E31" s="6">
        <f t="shared" si="7"/>
        <v>135817.81</v>
      </c>
      <c r="F31" s="47">
        <f t="shared" si="8"/>
        <v>0.016104897625531592</v>
      </c>
      <c r="G31" s="45">
        <v>13965.5</v>
      </c>
      <c r="H31" s="2">
        <v>24207.89</v>
      </c>
      <c r="I31" s="3">
        <v>68009.21</v>
      </c>
      <c r="J31" s="6">
        <f t="shared" si="9"/>
        <v>106182.6</v>
      </c>
      <c r="K31" s="7">
        <f t="shared" si="10"/>
        <v>0.012400930967343939</v>
      </c>
      <c r="L31" s="49">
        <f t="shared" si="11"/>
        <v>0.3973029379890023</v>
      </c>
      <c r="M31" s="50">
        <f t="shared" si="12"/>
        <v>0.21274780283435146</v>
      </c>
      <c r="N31" s="51">
        <f t="shared" si="13"/>
        <v>0.279096669322469</v>
      </c>
      <c r="O31" s="1"/>
    </row>
    <row r="32" spans="1:15" s="33" customFormat="1" ht="15">
      <c r="A32" s="21" t="s">
        <v>25</v>
      </c>
      <c r="B32" s="45">
        <v>3705.54</v>
      </c>
      <c r="C32" s="2">
        <v>9504.69</v>
      </c>
      <c r="D32" s="3">
        <v>25519.89</v>
      </c>
      <c r="E32" s="6">
        <f t="shared" si="7"/>
        <v>38730.119999999995</v>
      </c>
      <c r="F32" s="47">
        <f t="shared" si="8"/>
        <v>0.004592509757185406</v>
      </c>
      <c r="G32" s="45">
        <v>2463.6</v>
      </c>
      <c r="H32" s="2">
        <v>9019.1</v>
      </c>
      <c r="I32" s="3">
        <v>26072.81</v>
      </c>
      <c r="J32" s="6">
        <f t="shared" si="9"/>
        <v>37555.51</v>
      </c>
      <c r="K32" s="7">
        <f t="shared" si="10"/>
        <v>0.004386060305110206</v>
      </c>
      <c r="L32" s="49">
        <f t="shared" si="11"/>
        <v>0.1504463235998501</v>
      </c>
      <c r="M32" s="50">
        <f t="shared" si="12"/>
        <v>-0.02120676674282529</v>
      </c>
      <c r="N32" s="51">
        <f t="shared" si="13"/>
        <v>0.03127663557225002</v>
      </c>
      <c r="O32" s="1"/>
    </row>
    <row r="33" spans="1:15" s="33" customFormat="1" ht="15">
      <c r="A33" s="21" t="s">
        <v>26</v>
      </c>
      <c r="B33" s="45">
        <v>235576.42</v>
      </c>
      <c r="C33" s="2">
        <v>368771.93</v>
      </c>
      <c r="D33" s="3">
        <v>61793.09</v>
      </c>
      <c r="E33" s="6">
        <f t="shared" si="7"/>
        <v>666141.44</v>
      </c>
      <c r="F33" s="47">
        <f t="shared" si="8"/>
        <v>0.0789891965959707</v>
      </c>
      <c r="G33" s="45">
        <v>197325.7</v>
      </c>
      <c r="H33" s="2">
        <v>424522.33</v>
      </c>
      <c r="I33" s="3">
        <v>72717.67</v>
      </c>
      <c r="J33" s="6">
        <f t="shared" si="9"/>
        <v>694565.7000000001</v>
      </c>
      <c r="K33" s="7">
        <f t="shared" si="10"/>
        <v>0.0811174457772264</v>
      </c>
      <c r="L33" s="49">
        <f t="shared" si="11"/>
        <v>-0.02814140940512433</v>
      </c>
      <c r="M33" s="50">
        <f t="shared" si="12"/>
        <v>-0.15023281136483058</v>
      </c>
      <c r="N33" s="51">
        <f t="shared" si="13"/>
        <v>-0.04092378877908909</v>
      </c>
      <c r="O33" s="1"/>
    </row>
    <row r="34" spans="1:15" s="33" customFormat="1" ht="15">
      <c r="A34" s="21" t="s">
        <v>14</v>
      </c>
      <c r="B34" s="45">
        <v>26160.88</v>
      </c>
      <c r="C34" s="2">
        <v>22901.42</v>
      </c>
      <c r="D34" s="3">
        <v>26436.21</v>
      </c>
      <c r="E34" s="6">
        <f t="shared" si="7"/>
        <v>75498.51000000001</v>
      </c>
      <c r="F34" s="47">
        <f t="shared" si="8"/>
        <v>0.008952403034846266</v>
      </c>
      <c r="G34" s="45">
        <v>17137.87</v>
      </c>
      <c r="H34" s="2">
        <v>32746.63</v>
      </c>
      <c r="I34" s="3">
        <v>34301.81</v>
      </c>
      <c r="J34" s="6">
        <f t="shared" si="9"/>
        <v>84186.31</v>
      </c>
      <c r="K34" s="7">
        <f t="shared" si="10"/>
        <v>0.009832012200731726</v>
      </c>
      <c r="L34" s="49">
        <f t="shared" si="11"/>
        <v>-0.016482073589992874</v>
      </c>
      <c r="M34" s="50">
        <f t="shared" si="12"/>
        <v>-0.22930568386916028</v>
      </c>
      <c r="N34" s="51">
        <f t="shared" si="13"/>
        <v>-0.10319730131894356</v>
      </c>
      <c r="O34" s="1"/>
    </row>
    <row r="35" spans="1:15" s="33" customFormat="1" ht="15">
      <c r="A35" s="21" t="s">
        <v>27</v>
      </c>
      <c r="B35" s="45">
        <v>2476727.8</v>
      </c>
      <c r="C35" s="2">
        <v>98280.9</v>
      </c>
      <c r="D35" s="14">
        <v>2033237.49</v>
      </c>
      <c r="E35" s="6">
        <f t="shared" si="7"/>
        <v>4608246.1899999995</v>
      </c>
      <c r="F35" s="47">
        <f t="shared" si="8"/>
        <v>0.5464329981700927</v>
      </c>
      <c r="G35" s="45">
        <v>1319735.49</v>
      </c>
      <c r="H35" s="2">
        <v>77036.93</v>
      </c>
      <c r="I35" s="14">
        <v>3213003.86</v>
      </c>
      <c r="J35" s="6">
        <f t="shared" si="9"/>
        <v>4609776.279999999</v>
      </c>
      <c r="K35" s="7">
        <f t="shared" si="10"/>
        <v>0.5383699158165229</v>
      </c>
      <c r="L35" s="49">
        <f t="shared" si="11"/>
        <v>0.8435420567654106</v>
      </c>
      <c r="M35" s="50">
        <f t="shared" si="12"/>
        <v>-0.36718485921769173</v>
      </c>
      <c r="N35" s="51">
        <f t="shared" si="13"/>
        <v>-0.00033192283248939525</v>
      </c>
      <c r="O35" s="1"/>
    </row>
    <row r="36" spans="1:15" s="33" customFormat="1" ht="15.75" thickBot="1">
      <c r="A36" s="22" t="s">
        <v>9</v>
      </c>
      <c r="B36" s="46">
        <v>48.5</v>
      </c>
      <c r="C36" s="2">
        <v>0</v>
      </c>
      <c r="D36" s="36">
        <v>6155.54</v>
      </c>
      <c r="E36" s="6">
        <f t="shared" si="7"/>
        <v>6204.04</v>
      </c>
      <c r="F36" s="47">
        <f t="shared" si="8"/>
        <v>0.0007356577835020534</v>
      </c>
      <c r="G36" s="46">
        <v>379.62</v>
      </c>
      <c r="H36" s="2">
        <v>0</v>
      </c>
      <c r="I36" s="36">
        <v>3441.36</v>
      </c>
      <c r="J36" s="6">
        <f t="shared" si="9"/>
        <v>3820.98</v>
      </c>
      <c r="K36" s="7">
        <f t="shared" si="10"/>
        <v>0.0004462474003047753</v>
      </c>
      <c r="L36" s="49" t="str">
        <f t="shared" si="11"/>
        <v>0.00%</v>
      </c>
      <c r="M36" s="50">
        <f t="shared" si="12"/>
        <v>0.788694004695818</v>
      </c>
      <c r="N36" s="51">
        <f t="shared" si="13"/>
        <v>0.6236776952509566</v>
      </c>
      <c r="O36" s="1"/>
    </row>
    <row r="37" spans="1:15" s="33" customFormat="1" ht="16.5" thickBot="1" thickTop="1">
      <c r="A37" s="15" t="s">
        <v>8</v>
      </c>
      <c r="B37" s="16">
        <f>SUM(B23:B36)</f>
        <v>3888166.01</v>
      </c>
      <c r="C37" s="16">
        <f>SUM(C23:C36)</f>
        <v>654088.2300000001</v>
      </c>
      <c r="D37" s="17">
        <f>SUM(D23:D36)</f>
        <v>3891069.1599999997</v>
      </c>
      <c r="E37" s="17">
        <f>SUM(E23:E36)</f>
        <v>8433323.399999999</v>
      </c>
      <c r="F37" s="48">
        <f>IF(E$37=0,"0.00%",E37/E$37)</f>
        <v>1</v>
      </c>
      <c r="G37" s="17">
        <f>SUM(G23:G36)</f>
        <v>2725220.6300000004</v>
      </c>
      <c r="H37" s="17">
        <f>SUM(H23:H36)</f>
        <v>687006.98</v>
      </c>
      <c r="I37" s="17">
        <f>SUM(I23:I36)</f>
        <v>5150242.44</v>
      </c>
      <c r="J37" s="17">
        <f>SUM(J23:J36)</f>
        <v>8562470.05</v>
      </c>
      <c r="K37" s="18">
        <f>IF(J$37=0,"0.00%",J37/J$37)</f>
        <v>1</v>
      </c>
      <c r="L37" s="52">
        <f>IF(H37=0,"0.00%",(B37+C37)/(G37+H37)-1)</f>
        <v>0.3311697691819566</v>
      </c>
      <c r="M37" s="53">
        <f>IF(I37=0,"0.00%",D37/I37-1)</f>
        <v>-0.2444881565614221</v>
      </c>
      <c r="N37" s="48">
        <f>IF(J37=0,"0.00%",E37/J37-1)</f>
        <v>-0.01508287319498447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&amp;C&amp;"Arial,Bold"&amp;14Prairie Land Border Sales Oct 07 - 08</oddHeader>
    <oddFooter>&amp;LStatistics and Reference Materials/Prairie Land Border (Oct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2008-02-11T20:03:54Z</cp:lastPrinted>
  <dcterms:created xsi:type="dcterms:W3CDTF">2006-01-31T19:56:50Z</dcterms:created>
  <dcterms:modified xsi:type="dcterms:W3CDTF">2009-01-22T19:21:17Z</dcterms:modified>
  <cp:category/>
  <cp:version/>
  <cp:contentType/>
  <cp:contentStatus/>
</cp:coreProperties>
</file>