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<sst xmlns="http://schemas.openxmlformats.org/spreadsheetml/2006/main" count="90" uniqueCount="33">
  <si>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</si>
  <si>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</si>
  <si>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</si>
  <si>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</si>
  <si>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</si>
  <si>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</si>
  <si>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</si>
  <si>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</si>
  <si>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</si>
  <si>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</si>
  <si>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</si>
  <si>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</si>
  <si>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</si>
  <si>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</si>
  <si>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</si>
  <si>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</si>
  <si>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</si>
  <si>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Prairie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</si>
  <si>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</si>
  <si>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</si>
  <si>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</si>
  <si>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</si>
  <si>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</si>
  <si>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</si>
  <si>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</si>
  <si>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</si>
  <si>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</si>
  <si>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</si>
  <si>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</si>
  <si>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Nov 09</t>
  </si>
  <si>
    <t>Nov 08</t>
  </si>
  <si>
    <t>Jan - Nov 09</t>
  </si>
  <si>
    <t>Jan - Nov 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</si>
</sst>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2" xfId="0" applyNumberFormat="1" applyFont="1" applyBorder="1" applyAlignment="1">
      <alignment/>
    </xf>
    <xf numFmtId="10" fontId="2" fillId="0" borderId="3" xfId="19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5" xfId="0" applyFont="1" applyBorder="1" applyAlignment="1" quotePrefix="1">
      <alignment horizontal="center"/>
    </xf>
    <xf numFmtId="164" fontId="2" fillId="0" borderId="8" xfId="0" applyNumberFormat="1" applyFont="1" applyBorder="1" applyAlignment="1">
      <alignment/>
    </xf>
    <xf numFmtId="0" fontId="1" fillId="2" borderId="9" xfId="0" applyFont="1" applyFill="1" applyBorder="1" applyAlignment="1">
      <alignment/>
    </xf>
    <xf numFmtId="164" fontId="1" fillId="2" borderId="10" xfId="0" applyNumberFormat="1" applyFont="1" applyFill="1" applyBorder="1" applyAlignment="1">
      <alignment/>
    </xf>
    <xf numFmtId="164" fontId="1" fillId="2" borderId="11" xfId="0" applyNumberFormat="1" applyFont="1" applyFill="1" applyBorder="1" applyAlignment="1">
      <alignment/>
    </xf>
    <xf numFmtId="10" fontId="1" fillId="2" borderId="12" xfId="19" applyNumberFormat="1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3" xfId="0" applyFont="1" applyBorder="1" applyAlignment="1">
      <alignment/>
    </xf>
    <xf numFmtId="17" fontId="3" fillId="0" borderId="9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164" fontId="2" fillId="0" borderId="2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6" xfId="0" applyFont="1" applyBorder="1" applyAlignment="1" quotePrefix="1">
      <alignment horizontal="center"/>
    </xf>
    <xf numFmtId="17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" fontId="3" fillId="0" borderId="2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10" fontId="2" fillId="0" borderId="3" xfId="19" applyNumberFormat="1" applyFont="1" applyBorder="1" applyAlignment="1">
      <alignment horizontal="right"/>
    </xf>
    <xf numFmtId="10" fontId="1" fillId="2" borderId="12" xfId="19" applyNumberFormat="1" applyFont="1" applyFill="1" applyBorder="1" applyAlignment="1">
      <alignment horizontal="right"/>
    </xf>
    <xf numFmtId="10" fontId="2" fillId="0" borderId="28" xfId="19" applyNumberFormat="1" applyFont="1" applyBorder="1" applyAlignment="1">
      <alignment horizontal="right"/>
    </xf>
    <xf numFmtId="10" fontId="2" fillId="0" borderId="2" xfId="19" applyNumberFormat="1" applyFont="1" applyBorder="1" applyAlignment="1">
      <alignment horizontal="right"/>
    </xf>
    <xf numFmtId="10" fontId="1" fillId="0" borderId="3" xfId="19" applyNumberFormat="1" applyFont="1" applyBorder="1" applyAlignment="1">
      <alignment horizontal="right"/>
    </xf>
    <xf numFmtId="10" fontId="1" fillId="2" borderId="10" xfId="19" applyNumberFormat="1" applyFont="1" applyFill="1" applyBorder="1" applyAlignment="1">
      <alignment horizontal="right"/>
    </xf>
    <xf numFmtId="10" fontId="1" fillId="2" borderId="11" xfId="19" applyNumberFormat="1" applyFont="1" applyFill="1" applyBorder="1" applyAlignment="1">
      <alignment horizontal="right"/>
    </xf>
    <xf numFmtId="164" fontId="2" fillId="0" borderId="34" xfId="0" applyNumberFormat="1" applyFont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zoomScale="75" zoomScaleNormal="75" workbookViewId="0" topLeftCell="A2">
      <pane xSplit="1" topLeftCell="B1" activePane="topRight" state="frozen"/>
      <selection pane="topLeft" activeCell="A1" sqref="A1"/>
      <selection pane="topRight" activeCell="D29" sqref="D29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4.4218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4.4218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6.5" thickBot="1" thickTop="1">
      <c r="A1" s="21" t="s">
        <v>17</v>
      </c>
      <c r="B1" s="38"/>
      <c r="C1" s="25"/>
      <c r="D1" s="31" t="s">
        <v>29</v>
      </c>
      <c r="E1" s="26"/>
      <c r="F1" s="27"/>
      <c r="G1" s="28"/>
      <c r="H1" s="26"/>
      <c r="I1" s="31" t="s">
        <v>30</v>
      </c>
      <c r="J1" s="26"/>
      <c r="K1" s="27"/>
      <c r="L1" s="28"/>
      <c r="M1" s="25" t="s">
        <v>12</v>
      </c>
      <c r="N1" s="27"/>
    </row>
    <row r="2" spans="1:14" s="30" customFormat="1" ht="15.75" thickTop="1">
      <c r="A2" s="16" t="s">
        <v>0</v>
      </c>
      <c r="B2" s="40" t="s">
        <v>19</v>
      </c>
      <c r="C2" s="42" t="s">
        <v>18</v>
      </c>
      <c r="D2" s="23" t="s">
        <v>2</v>
      </c>
      <c r="E2" s="23" t="s">
        <v>3</v>
      </c>
      <c r="F2" s="24" t="s">
        <v>10</v>
      </c>
      <c r="G2" s="40" t="s">
        <v>19</v>
      </c>
      <c r="H2" s="42" t="s">
        <v>18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5.7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5.75" thickTop="1">
      <c r="A4" s="17" t="s">
        <v>20</v>
      </c>
      <c r="B4" s="60">
        <v>5639.43</v>
      </c>
      <c r="C4" s="61">
        <v>1154.95</v>
      </c>
      <c r="D4" s="61">
        <v>2916.46</v>
      </c>
      <c r="E4" s="4">
        <f>SUM(B4:D4)</f>
        <v>9710.84</v>
      </c>
      <c r="F4" s="53">
        <f>IF(E$18=0,"0.00%",E4/E$18)</f>
        <v>0.010128612024148694</v>
      </c>
      <c r="G4" s="49">
        <v>4287.23</v>
      </c>
      <c r="H4" s="62">
        <v>595.1</v>
      </c>
      <c r="I4" s="4">
        <v>2829.46</v>
      </c>
      <c r="J4" s="4">
        <f>SUM(G4:I4)</f>
        <v>7711.79</v>
      </c>
      <c r="K4" s="5">
        <f>IF(J$18=0,"0.00%",J4/J$18)</f>
        <v>0.008872728802318928</v>
      </c>
      <c r="L4" s="55">
        <f>IF((G4+H4)=0,"0.00%",(B4+C4)/(G4+H4)-1)</f>
        <v>0.39162653896807464</v>
      </c>
      <c r="M4" s="56">
        <f>IF(I4=0,"0.00%",D4/I4-1)</f>
        <v>0.030747916563584665</v>
      </c>
      <c r="N4" s="57">
        <f>IF(J4=0,"0.00%",E4/J4-1)</f>
        <v>0.2592199735729319</v>
      </c>
      <c r="O4" s="1"/>
    </row>
    <row r="5" spans="1:15" s="30" customFormat="1" ht="15">
      <c r="A5" s="18" t="s">
        <v>21</v>
      </c>
      <c r="B5" s="50">
        <v>133690.69</v>
      </c>
      <c r="C5" s="2">
        <v>0</v>
      </c>
      <c r="D5" s="2">
        <v>136081.78</v>
      </c>
      <c r="E5" s="4">
        <f aca="true" t="shared" si="0" ref="E5:E17">SUM(B5:D5)</f>
        <v>269772.47</v>
      </c>
      <c r="F5" s="53">
        <f aca="true" t="shared" si="1" ref="F5:F17">IF(E$18=0,"0.00%",E5/E$18)</f>
        <v>0.2813784063403673</v>
      </c>
      <c r="G5" s="50">
        <v>112463.83</v>
      </c>
      <c r="H5" s="63">
        <v>0</v>
      </c>
      <c r="I5" s="2">
        <v>123348.65</v>
      </c>
      <c r="J5" s="4">
        <f aca="true" t="shared" si="2" ref="J5:J16">SUM(G5:I5)</f>
        <v>235812.47999999998</v>
      </c>
      <c r="K5" s="5">
        <f aca="true" t="shared" si="3" ref="K5:K17">IF(J$18=0,"0.00%",J5/J$18)</f>
        <v>0.2713118722426643</v>
      </c>
      <c r="L5" s="55">
        <f aca="true" t="shared" si="4" ref="L5:L17">IF((G5+H5)=0,"0.00%",(B5+C5)/(G5+H5)-1)</f>
        <v>0.18874388325562097</v>
      </c>
      <c r="M5" s="56">
        <f aca="true" t="shared" si="5" ref="M5:M17">IF(I5=0,"0.00%",D5/I5-1)</f>
        <v>0.10322877469676395</v>
      </c>
      <c r="N5" s="57">
        <f aca="true" t="shared" si="6" ref="N5:N17">IF(J5=0,"0.00%",E5/J5-1)</f>
        <v>0.14401269177950216</v>
      </c>
      <c r="O5" s="1"/>
    </row>
    <row r="6" spans="1:15" s="30" customFormat="1" ht="15">
      <c r="A6" s="18" t="s">
        <v>22</v>
      </c>
      <c r="B6" s="50">
        <v>0</v>
      </c>
      <c r="C6" s="2">
        <v>0</v>
      </c>
      <c r="D6" s="2">
        <v>15803.5</v>
      </c>
      <c r="E6" s="4">
        <f t="shared" si="0"/>
        <v>15803.5</v>
      </c>
      <c r="F6" s="53">
        <f t="shared" si="1"/>
        <v>0.016483385590086323</v>
      </c>
      <c r="G6" s="50">
        <v>0</v>
      </c>
      <c r="H6" s="63">
        <v>0</v>
      </c>
      <c r="I6" s="2">
        <v>17790.35</v>
      </c>
      <c r="J6" s="4">
        <f t="shared" si="2"/>
        <v>17790.35</v>
      </c>
      <c r="K6" s="5">
        <f t="shared" si="3"/>
        <v>0.020468522982126654</v>
      </c>
      <c r="L6" s="55" t="str">
        <f t="shared" si="4"/>
        <v>0.00%</v>
      </c>
      <c r="M6" s="56">
        <f t="shared" si="5"/>
        <v>-0.11168133285741977</v>
      </c>
      <c r="N6" s="57">
        <f t="shared" si="6"/>
        <v>-0.11168133285741977</v>
      </c>
      <c r="O6" s="1"/>
    </row>
    <row r="7" spans="1:15" s="30" customFormat="1" ht="15">
      <c r="A7" s="18" t="s">
        <v>15</v>
      </c>
      <c r="B7" s="50">
        <v>1592.82</v>
      </c>
      <c r="C7" s="2">
        <v>2729.71</v>
      </c>
      <c r="D7" s="2">
        <v>7662.04</v>
      </c>
      <c r="E7" s="4">
        <f t="shared" si="0"/>
        <v>11984.57</v>
      </c>
      <c r="F7" s="53">
        <f t="shared" si="1"/>
        <v>0.012500160625265344</v>
      </c>
      <c r="G7" s="50">
        <v>1311.31</v>
      </c>
      <c r="H7" s="63">
        <v>1858.95</v>
      </c>
      <c r="I7" s="2">
        <v>9573.86</v>
      </c>
      <c r="J7" s="4">
        <f t="shared" si="2"/>
        <v>12744.12</v>
      </c>
      <c r="K7" s="5">
        <f t="shared" si="3"/>
        <v>0.014662629633873419</v>
      </c>
      <c r="L7" s="55">
        <f t="shared" si="4"/>
        <v>0.3634623027764283</v>
      </c>
      <c r="M7" s="56">
        <f t="shared" si="5"/>
        <v>-0.19969166041701059</v>
      </c>
      <c r="N7" s="57">
        <f t="shared" si="6"/>
        <v>-0.0596000351534669</v>
      </c>
      <c r="O7" s="1"/>
    </row>
    <row r="8" spans="1:15" s="30" customFormat="1" ht="15">
      <c r="A8" s="18" t="s">
        <v>16</v>
      </c>
      <c r="B8" s="50">
        <v>152.08</v>
      </c>
      <c r="C8" s="2">
        <v>256.6</v>
      </c>
      <c r="D8" s="2">
        <v>447.95</v>
      </c>
      <c r="E8" s="4">
        <f t="shared" si="0"/>
        <v>856.6300000000001</v>
      </c>
      <c r="F8" s="53">
        <f t="shared" si="1"/>
        <v>0.0008934832535853229</v>
      </c>
      <c r="G8" s="50">
        <v>121.32</v>
      </c>
      <c r="H8" s="63">
        <v>85</v>
      </c>
      <c r="I8" s="2">
        <v>901.37</v>
      </c>
      <c r="J8" s="4">
        <f t="shared" si="2"/>
        <v>1107.69</v>
      </c>
      <c r="K8" s="5">
        <f t="shared" si="3"/>
        <v>0.0012744425051824093</v>
      </c>
      <c r="L8" s="55">
        <f t="shared" si="4"/>
        <v>0.9808065141527729</v>
      </c>
      <c r="M8" s="56">
        <f t="shared" si="5"/>
        <v>-0.5030342700555821</v>
      </c>
      <c r="N8" s="57">
        <f t="shared" si="6"/>
        <v>-0.22665186108026603</v>
      </c>
      <c r="O8" s="1"/>
    </row>
    <row r="9" spans="1:15" s="30" customFormat="1" ht="15">
      <c r="A9" s="18" t="s">
        <v>23</v>
      </c>
      <c r="B9" s="50">
        <v>133.08</v>
      </c>
      <c r="C9" s="2">
        <v>22.5</v>
      </c>
      <c r="D9" s="2">
        <v>98</v>
      </c>
      <c r="E9" s="4">
        <f t="shared" si="0"/>
        <v>253.58</v>
      </c>
      <c r="F9" s="53">
        <f t="shared" si="1"/>
        <v>0.00026448931679274153</v>
      </c>
      <c r="G9" s="50">
        <v>91.83</v>
      </c>
      <c r="H9" s="63">
        <v>15</v>
      </c>
      <c r="I9" s="2">
        <v>67.8</v>
      </c>
      <c r="J9" s="4">
        <f t="shared" si="2"/>
        <v>174.63</v>
      </c>
      <c r="K9" s="5">
        <f t="shared" si="3"/>
        <v>0.00020091893461167306</v>
      </c>
      <c r="L9" s="55">
        <f t="shared" si="4"/>
        <v>0.45633249087335037</v>
      </c>
      <c r="M9" s="56">
        <f t="shared" si="5"/>
        <v>0.4454277286135693</v>
      </c>
      <c r="N9" s="57">
        <f t="shared" si="6"/>
        <v>0.45209872301437337</v>
      </c>
      <c r="O9" s="1"/>
    </row>
    <row r="10" spans="1:15" s="30" customFormat="1" ht="15">
      <c r="A10" s="18" t="s">
        <v>13</v>
      </c>
      <c r="B10" s="50">
        <v>4690.69</v>
      </c>
      <c r="C10" s="2">
        <v>4508.07</v>
      </c>
      <c r="D10" s="2">
        <v>7860.23</v>
      </c>
      <c r="E10" s="4">
        <f t="shared" si="0"/>
        <v>17058.989999999998</v>
      </c>
      <c r="F10" s="53">
        <f t="shared" si="1"/>
        <v>0.017792888280914146</v>
      </c>
      <c r="G10" s="50">
        <v>5892.38</v>
      </c>
      <c r="H10" s="63">
        <v>4071.32</v>
      </c>
      <c r="I10" s="2">
        <v>8484.44</v>
      </c>
      <c r="J10" s="4">
        <f t="shared" si="2"/>
        <v>18448.14</v>
      </c>
      <c r="K10" s="5">
        <f t="shared" si="3"/>
        <v>0.02122533719502371</v>
      </c>
      <c r="L10" s="55">
        <f t="shared" si="4"/>
        <v>-0.0767726848459912</v>
      </c>
      <c r="M10" s="56">
        <f t="shared" si="5"/>
        <v>-0.07357114906817663</v>
      </c>
      <c r="N10" s="57">
        <f t="shared" si="6"/>
        <v>-0.07530027417398188</v>
      </c>
      <c r="O10" s="1"/>
    </row>
    <row r="11" spans="1:15" s="30" customFormat="1" ht="15">
      <c r="A11" s="18" t="s">
        <v>28</v>
      </c>
      <c r="B11" s="50">
        <v>3698.12</v>
      </c>
      <c r="C11" s="2">
        <v>1028.73</v>
      </c>
      <c r="D11" s="2">
        <v>679.24</v>
      </c>
      <c r="E11" s="4">
        <f t="shared" si="0"/>
        <v>5406.09</v>
      </c>
      <c r="F11" s="53">
        <f t="shared" si="1"/>
        <v>0.005638666498225696</v>
      </c>
      <c r="G11" s="50">
        <v>2502.95</v>
      </c>
      <c r="H11" s="63">
        <v>1414.92</v>
      </c>
      <c r="I11" s="2">
        <v>523.9</v>
      </c>
      <c r="J11" s="4">
        <f t="shared" si="2"/>
        <v>4441.7699999999995</v>
      </c>
      <c r="K11" s="5">
        <f t="shared" si="3"/>
        <v>0.005110437474603969</v>
      </c>
      <c r="L11" s="55">
        <f t="shared" si="4"/>
        <v>0.20648464599386918</v>
      </c>
      <c r="M11" s="56">
        <f t="shared" si="5"/>
        <v>0.29650696697843104</v>
      </c>
      <c r="N11" s="57">
        <f t="shared" si="6"/>
        <v>0.21710264151453162</v>
      </c>
      <c r="O11" s="1"/>
    </row>
    <row r="12" spans="1:15" s="30" customFormat="1" ht="15">
      <c r="A12" s="18" t="s">
        <v>24</v>
      </c>
      <c r="B12" s="50">
        <v>3469.87</v>
      </c>
      <c r="C12" s="2">
        <v>2193.24</v>
      </c>
      <c r="D12" s="2">
        <v>5692.4</v>
      </c>
      <c r="E12" s="4">
        <f t="shared" si="0"/>
        <v>11355.509999999998</v>
      </c>
      <c r="F12" s="53">
        <f t="shared" si="1"/>
        <v>0.011844037706968782</v>
      </c>
      <c r="G12" s="50">
        <v>1797.26</v>
      </c>
      <c r="H12" s="63">
        <v>1518.25</v>
      </c>
      <c r="I12" s="2">
        <v>4647.57</v>
      </c>
      <c r="J12" s="4">
        <f t="shared" si="2"/>
        <v>7963.08</v>
      </c>
      <c r="K12" s="5">
        <f t="shared" si="3"/>
        <v>0.009161848192335348</v>
      </c>
      <c r="L12" s="55">
        <f t="shared" si="4"/>
        <v>0.7080660290573695</v>
      </c>
      <c r="M12" s="56">
        <f t="shared" si="5"/>
        <v>0.2248121061113657</v>
      </c>
      <c r="N12" s="57">
        <f t="shared" si="6"/>
        <v>0.42601983152247613</v>
      </c>
      <c r="O12" s="1"/>
    </row>
    <row r="13" spans="1:15" s="30" customFormat="1" ht="15">
      <c r="A13" s="18" t="s">
        <v>25</v>
      </c>
      <c r="B13" s="50">
        <v>430.74</v>
      </c>
      <c r="C13" s="2">
        <v>650.6</v>
      </c>
      <c r="D13" s="2">
        <v>2146.01</v>
      </c>
      <c r="E13" s="4">
        <f t="shared" si="0"/>
        <v>3227.3500000000004</v>
      </c>
      <c r="F13" s="53">
        <f t="shared" si="1"/>
        <v>0.0033661944812329613</v>
      </c>
      <c r="G13" s="50">
        <v>443.26</v>
      </c>
      <c r="H13" s="63">
        <v>779.85</v>
      </c>
      <c r="I13" s="2">
        <v>1648.53</v>
      </c>
      <c r="J13" s="4">
        <f t="shared" si="2"/>
        <v>2871.6400000000003</v>
      </c>
      <c r="K13" s="5">
        <f t="shared" si="3"/>
        <v>0.0033039388958842407</v>
      </c>
      <c r="L13" s="55">
        <f t="shared" si="4"/>
        <v>-0.11590944395843383</v>
      </c>
      <c r="M13" s="56">
        <f t="shared" si="5"/>
        <v>0.30177188161574264</v>
      </c>
      <c r="N13" s="57">
        <f t="shared" si="6"/>
        <v>0.12386998370269264</v>
      </c>
      <c r="O13" s="1"/>
    </row>
    <row r="14" spans="1:15" s="30" customFormat="1" ht="15">
      <c r="A14" s="18" t="s">
        <v>26</v>
      </c>
      <c r="B14" s="50">
        <v>19473.55</v>
      </c>
      <c r="C14" s="2">
        <v>55050.99</v>
      </c>
      <c r="D14" s="2">
        <v>6005.76</v>
      </c>
      <c r="E14" s="4">
        <f t="shared" si="0"/>
        <v>80530.29999999999</v>
      </c>
      <c r="F14" s="53">
        <f t="shared" si="1"/>
        <v>0.08399481042714137</v>
      </c>
      <c r="G14" s="50">
        <v>20853.88</v>
      </c>
      <c r="H14" s="63">
        <v>49593.5</v>
      </c>
      <c r="I14" s="2">
        <v>9396.39</v>
      </c>
      <c r="J14" s="4">
        <f t="shared" si="2"/>
        <v>79843.77</v>
      </c>
      <c r="K14" s="5">
        <f t="shared" si="3"/>
        <v>0.09186351259107521</v>
      </c>
      <c r="L14" s="55">
        <f t="shared" si="4"/>
        <v>0.05787525384194536</v>
      </c>
      <c r="M14" s="56">
        <f t="shared" si="5"/>
        <v>-0.36084389856104304</v>
      </c>
      <c r="N14" s="57">
        <f t="shared" si="6"/>
        <v>0.008598416632881634</v>
      </c>
      <c r="O14" s="1"/>
    </row>
    <row r="15" spans="1:15" s="30" customFormat="1" ht="15">
      <c r="A15" s="18" t="s">
        <v>14</v>
      </c>
      <c r="B15" s="50">
        <v>1858.78</v>
      </c>
      <c r="C15" s="2">
        <v>1322.35</v>
      </c>
      <c r="D15" s="2">
        <v>1576.8</v>
      </c>
      <c r="E15" s="4">
        <f t="shared" si="0"/>
        <v>4757.93</v>
      </c>
      <c r="F15" s="53">
        <f t="shared" si="1"/>
        <v>0.004962621874941591</v>
      </c>
      <c r="G15" s="50">
        <v>1925.4</v>
      </c>
      <c r="H15" s="63">
        <v>1026.6</v>
      </c>
      <c r="I15" s="2">
        <v>1572.02</v>
      </c>
      <c r="J15" s="4">
        <f t="shared" si="2"/>
        <v>4524.02</v>
      </c>
      <c r="K15" s="5">
        <f t="shared" si="3"/>
        <v>0.005205069452911305</v>
      </c>
      <c r="L15" s="55">
        <f t="shared" si="4"/>
        <v>0.0776185636856368</v>
      </c>
      <c r="M15" s="56">
        <f t="shared" si="5"/>
        <v>0.003040673782776393</v>
      </c>
      <c r="N15" s="57">
        <f t="shared" si="6"/>
        <v>0.051704015455280805</v>
      </c>
      <c r="O15" s="1"/>
    </row>
    <row r="16" spans="1:15" s="30" customFormat="1" ht="15">
      <c r="A16" s="18" t="s">
        <v>27</v>
      </c>
      <c r="B16" s="50">
        <v>265519.68</v>
      </c>
      <c r="C16" s="2">
        <v>11030.3</v>
      </c>
      <c r="D16" s="2">
        <v>250698.24</v>
      </c>
      <c r="E16" s="4">
        <f t="shared" si="0"/>
        <v>527248.22</v>
      </c>
      <c r="F16" s="53">
        <f t="shared" si="1"/>
        <v>0.5499310729867855</v>
      </c>
      <c r="G16" s="50">
        <v>226166.72</v>
      </c>
      <c r="H16" s="63">
        <v>27805.04</v>
      </c>
      <c r="I16" s="11">
        <v>221526.92</v>
      </c>
      <c r="J16" s="4">
        <f t="shared" si="2"/>
        <v>475498.68000000005</v>
      </c>
      <c r="K16" s="5">
        <f t="shared" si="3"/>
        <v>0.5470806172757079</v>
      </c>
      <c r="L16" s="55">
        <f t="shared" si="4"/>
        <v>0.08890051397840448</v>
      </c>
      <c r="M16" s="56">
        <f t="shared" si="5"/>
        <v>0.13168295753852388</v>
      </c>
      <c r="N16" s="57">
        <f t="shared" si="6"/>
        <v>0.10883214228901728</v>
      </c>
      <c r="O16" s="1"/>
    </row>
    <row r="17" spans="1:15" s="30" customFormat="1" ht="15.75" thickBot="1">
      <c r="A17" s="19" t="s">
        <v>9</v>
      </c>
      <c r="B17" s="52">
        <v>65.65</v>
      </c>
      <c r="C17" s="33">
        <v>0</v>
      </c>
      <c r="D17" s="2">
        <v>721.65</v>
      </c>
      <c r="E17" s="4">
        <f t="shared" si="0"/>
        <v>787.3</v>
      </c>
      <c r="F17" s="53">
        <f t="shared" si="1"/>
        <v>0.0008211705935441492</v>
      </c>
      <c r="G17" s="51">
        <v>0</v>
      </c>
      <c r="H17" s="63">
        <v>0</v>
      </c>
      <c r="I17" s="33">
        <v>224.35</v>
      </c>
      <c r="J17" s="4">
        <f>SUM(G17:I17)</f>
        <v>224.35</v>
      </c>
      <c r="K17" s="5">
        <f t="shared" si="3"/>
        <v>0.00025812382168086156</v>
      </c>
      <c r="L17" s="55" t="str">
        <f t="shared" si="4"/>
        <v>0.00%</v>
      </c>
      <c r="M17" s="56">
        <f t="shared" si="5"/>
        <v>2.2166258078894585</v>
      </c>
      <c r="N17" s="57">
        <f t="shared" si="6"/>
        <v>2.5092489413862267</v>
      </c>
      <c r="O17" s="1"/>
    </row>
    <row r="18" spans="1:251" s="30" customFormat="1" ht="16.5" thickBot="1" thickTop="1">
      <c r="A18" s="12" t="s">
        <v>8</v>
      </c>
      <c r="B18" s="13">
        <f>SUM(B4:B17)</f>
        <v>440415.17999999993</v>
      </c>
      <c r="C18" s="13">
        <f>SUM(C4:C17)</f>
        <v>79948.04000000001</v>
      </c>
      <c r="D18" s="13">
        <f>SUM(D4:D17)</f>
        <v>438390.06000000006</v>
      </c>
      <c r="E18" s="14">
        <f>SUM(E4:E17)</f>
        <v>958753.28</v>
      </c>
      <c r="F18" s="54">
        <f>IF(E$18=0,"0.00%",E18/E$18)</f>
        <v>1</v>
      </c>
      <c r="G18" s="13">
        <f>SUM(G4:G17)</f>
        <v>377857.37</v>
      </c>
      <c r="H18" s="13">
        <f>SUM(H4:H17)</f>
        <v>88763.53</v>
      </c>
      <c r="I18" s="14">
        <f>SUM(I4:I17)</f>
        <v>402535.61</v>
      </c>
      <c r="J18" s="14">
        <f>SUM(J4:J17)</f>
        <v>869156.5100000001</v>
      </c>
      <c r="K18" s="15">
        <f>IF(J$18=0,"0.00%",J18/J$18)</f>
        <v>1</v>
      </c>
      <c r="L18" s="58">
        <f>IF(H18=0,"0.00%",(B18+C18)/(G18+H18)-1)</f>
        <v>0.115173409506518</v>
      </c>
      <c r="M18" s="59">
        <f>IF(I18=0,"0.00%",D18/I18-1)</f>
        <v>0.0890714985439427</v>
      </c>
      <c r="N18" s="54">
        <f>IF(J18=0,"0.00%",E18/J18-1)</f>
        <v>0.1030847367179013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.7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6.5" thickBot="1" thickTop="1">
      <c r="A20" s="21" t="s">
        <v>17</v>
      </c>
      <c r="B20" s="38"/>
      <c r="C20" s="47"/>
      <c r="D20" s="36" t="s">
        <v>31</v>
      </c>
      <c r="E20" s="26"/>
      <c r="F20" s="27"/>
      <c r="G20" s="28"/>
      <c r="H20" s="26"/>
      <c r="I20" s="37" t="s">
        <v>32</v>
      </c>
      <c r="J20" s="26"/>
      <c r="K20" s="27"/>
      <c r="L20" s="28"/>
      <c r="M20" s="25" t="s">
        <v>12</v>
      </c>
      <c r="N20" s="27"/>
      <c r="O20" s="1"/>
    </row>
    <row r="21" spans="1:15" s="30" customFormat="1" ht="15.75" thickTop="1">
      <c r="A21" s="16" t="s">
        <v>0</v>
      </c>
      <c r="B21" s="40" t="s">
        <v>19</v>
      </c>
      <c r="C21" s="42" t="s">
        <v>18</v>
      </c>
      <c r="D21" s="23" t="s">
        <v>2</v>
      </c>
      <c r="E21" s="23" t="s">
        <v>3</v>
      </c>
      <c r="F21" s="24" t="s">
        <v>10</v>
      </c>
      <c r="G21" s="40" t="s">
        <v>19</v>
      </c>
      <c r="H21" s="42" t="s">
        <v>18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5.7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5.75" thickTop="1">
      <c r="A23" s="17" t="s">
        <v>20</v>
      </c>
      <c r="B23" s="49">
        <v>39906.72</v>
      </c>
      <c r="C23" s="44">
        <v>9501.95</v>
      </c>
      <c r="D23" s="4">
        <v>27994.72</v>
      </c>
      <c r="E23" s="4">
        <f aca="true" t="shared" si="7" ref="E23:E36">SUM(B23:D23)</f>
        <v>77403.39</v>
      </c>
      <c r="F23" s="53">
        <f>IF(E$37=0,"0.00%",E23/E$37)</f>
        <v>0.008956063773998801</v>
      </c>
      <c r="G23" s="49">
        <v>31919.66</v>
      </c>
      <c r="H23" s="62">
        <v>19931.35</v>
      </c>
      <c r="I23" s="4">
        <v>36339.65</v>
      </c>
      <c r="J23" s="4">
        <f>SUM(G23:I23)</f>
        <v>88190.66</v>
      </c>
      <c r="K23" s="5">
        <f>IF(J$37=0,"0.00%",J23/J$37)</f>
        <v>0.00947942868174248</v>
      </c>
      <c r="L23" s="55">
        <f>IF((G23+H23)=0,"0.00",(B23+C23)/(G23+H23)-1)</f>
        <v>-0.04710303618000877</v>
      </c>
      <c r="M23" s="56">
        <f>IF(I23=0,"0.00%",D23/I23-1)</f>
        <v>-0.22963704933867002</v>
      </c>
      <c r="N23" s="57">
        <f>IF(J23=0,"0.00%",E23/J23-1)</f>
        <v>-0.12231760143307702</v>
      </c>
      <c r="O23" s="1"/>
    </row>
    <row r="24" spans="1:15" s="30" customFormat="1" ht="15">
      <c r="A24" s="18" t="s">
        <v>21</v>
      </c>
      <c r="B24" s="50">
        <v>1080050.36</v>
      </c>
      <c r="C24" s="45">
        <v>0</v>
      </c>
      <c r="D24" s="2">
        <v>1201842.03</v>
      </c>
      <c r="E24" s="4">
        <f t="shared" si="7"/>
        <v>2281892.39</v>
      </c>
      <c r="F24" s="53">
        <f aca="true" t="shared" si="8" ref="F24:F36">IF(E$37=0,"0.00%",E24/E$37)</f>
        <v>0.26402944070334056</v>
      </c>
      <c r="G24" s="50">
        <v>1101198.78</v>
      </c>
      <c r="H24" s="63">
        <v>0</v>
      </c>
      <c r="I24" s="2">
        <v>1247752.55</v>
      </c>
      <c r="J24" s="4">
        <f aca="true" t="shared" si="9" ref="J24:J36">SUM(G24:I24)</f>
        <v>2348951.33</v>
      </c>
      <c r="K24" s="5">
        <f aca="true" t="shared" si="10" ref="K24:K36">IF(J$37=0,"0.00%",J24/J$37)</f>
        <v>0.2524838413684527</v>
      </c>
      <c r="L24" s="55">
        <f aca="true" t="shared" si="11" ref="L24:L36">IF((G24+H24)=0,"0.00",(B24+C24)/(G24+H24)-1)</f>
        <v>-0.01920490685614451</v>
      </c>
      <c r="M24" s="56">
        <f aca="true" t="shared" si="12" ref="M24:M36">IF(I24=0,"0.00%",D24/I24-1)</f>
        <v>-0.03679457116717577</v>
      </c>
      <c r="N24" s="57">
        <f aca="true" t="shared" si="13" ref="N24:N36">IF(J24=0,"0.00%",E24/J24-1)</f>
        <v>-0.028548458686029843</v>
      </c>
      <c r="O24" s="1"/>
    </row>
    <row r="25" spans="1:15" s="30" customFormat="1" ht="15">
      <c r="A25" s="18" t="s">
        <v>22</v>
      </c>
      <c r="B25" s="50">
        <v>0</v>
      </c>
      <c r="C25" s="45">
        <v>0</v>
      </c>
      <c r="D25" s="2">
        <v>196871.5</v>
      </c>
      <c r="E25" s="4">
        <f t="shared" si="7"/>
        <v>196871.5</v>
      </c>
      <c r="F25" s="53">
        <f t="shared" si="8"/>
        <v>0.02277928278442075</v>
      </c>
      <c r="G25" s="50">
        <v>0</v>
      </c>
      <c r="H25" s="63">
        <v>0</v>
      </c>
      <c r="I25" s="2">
        <v>217487.35</v>
      </c>
      <c r="J25" s="4">
        <f t="shared" si="9"/>
        <v>217487.35</v>
      </c>
      <c r="K25" s="5">
        <f t="shared" si="10"/>
        <v>0.02337725813035264</v>
      </c>
      <c r="L25" s="55" t="str">
        <f t="shared" si="11"/>
        <v>0.00</v>
      </c>
      <c r="M25" s="56">
        <f t="shared" si="12"/>
        <v>-0.09479103037487013</v>
      </c>
      <c r="N25" s="57">
        <f t="shared" si="13"/>
        <v>-0.09479103037487013</v>
      </c>
      <c r="O25" s="1"/>
    </row>
    <row r="26" spans="1:15" s="30" customFormat="1" ht="15">
      <c r="A26" s="18" t="s">
        <v>15</v>
      </c>
      <c r="B26" s="50">
        <v>19284.11</v>
      </c>
      <c r="C26" s="45">
        <v>34353.29</v>
      </c>
      <c r="D26" s="2">
        <v>132580.79</v>
      </c>
      <c r="E26" s="4">
        <f t="shared" si="7"/>
        <v>186218.19</v>
      </c>
      <c r="F26" s="53">
        <f t="shared" si="8"/>
        <v>0.021546627163469532</v>
      </c>
      <c r="G26" s="50">
        <v>20325.98</v>
      </c>
      <c r="H26" s="63">
        <v>31276.5</v>
      </c>
      <c r="I26" s="2">
        <v>162025.9</v>
      </c>
      <c r="J26" s="4">
        <f t="shared" si="9"/>
        <v>213628.38</v>
      </c>
      <c r="K26" s="5">
        <f t="shared" si="10"/>
        <v>0.02296246555594642</v>
      </c>
      <c r="L26" s="55">
        <f t="shared" si="11"/>
        <v>0.03943453880511183</v>
      </c>
      <c r="M26" s="56">
        <f t="shared" si="12"/>
        <v>-0.1817308837661139</v>
      </c>
      <c r="N26" s="57">
        <f t="shared" si="13"/>
        <v>-0.1283078119115073</v>
      </c>
      <c r="O26" s="1"/>
    </row>
    <row r="27" spans="1:15" s="30" customFormat="1" ht="15">
      <c r="A27" s="18" t="s">
        <v>16</v>
      </c>
      <c r="B27" s="50">
        <v>2117.74</v>
      </c>
      <c r="C27" s="45">
        <v>1968.8</v>
      </c>
      <c r="D27" s="2">
        <v>7338.3</v>
      </c>
      <c r="E27" s="4">
        <f t="shared" si="7"/>
        <v>11424.84</v>
      </c>
      <c r="F27" s="53">
        <f t="shared" si="8"/>
        <v>0.0013219265415601626</v>
      </c>
      <c r="G27" s="50">
        <v>1828.13</v>
      </c>
      <c r="H27" s="63">
        <v>1325.5</v>
      </c>
      <c r="I27" s="2">
        <v>6927.8</v>
      </c>
      <c r="J27" s="4">
        <f t="shared" si="9"/>
        <v>10081.43</v>
      </c>
      <c r="K27" s="5">
        <f t="shared" si="10"/>
        <v>0.0010836317212614022</v>
      </c>
      <c r="L27" s="55">
        <f t="shared" si="11"/>
        <v>0.2958210062689661</v>
      </c>
      <c r="M27" s="56">
        <f t="shared" si="12"/>
        <v>0.05925402003522051</v>
      </c>
      <c r="N27" s="57">
        <f t="shared" si="13"/>
        <v>0.13325589722886533</v>
      </c>
      <c r="O27" s="1"/>
    </row>
    <row r="28" spans="1:15" s="30" customFormat="1" ht="15">
      <c r="A28" s="18" t="s">
        <v>23</v>
      </c>
      <c r="B28" s="50">
        <v>1193.96</v>
      </c>
      <c r="C28" s="45">
        <v>195</v>
      </c>
      <c r="D28" s="2">
        <v>1367.3</v>
      </c>
      <c r="E28" s="4">
        <f t="shared" si="7"/>
        <v>2756.26</v>
      </c>
      <c r="F28" s="53">
        <f t="shared" si="8"/>
        <v>0.00031891678565657054</v>
      </c>
      <c r="G28" s="50">
        <v>3333.72</v>
      </c>
      <c r="H28" s="63">
        <v>1234.3</v>
      </c>
      <c r="I28" s="2">
        <v>1774.96</v>
      </c>
      <c r="J28" s="4">
        <f t="shared" si="9"/>
        <v>6342.98</v>
      </c>
      <c r="K28" s="5">
        <f t="shared" si="10"/>
        <v>0.0006817935883427895</v>
      </c>
      <c r="L28" s="55">
        <f t="shared" si="11"/>
        <v>-0.6959382839829948</v>
      </c>
      <c r="M28" s="56">
        <f t="shared" si="12"/>
        <v>-0.22967278135845315</v>
      </c>
      <c r="N28" s="57">
        <f t="shared" si="13"/>
        <v>-0.5654629212136881</v>
      </c>
      <c r="O28" s="1"/>
    </row>
    <row r="29" spans="1:15" s="30" customFormat="1" ht="15">
      <c r="A29" s="18" t="s">
        <v>13</v>
      </c>
      <c r="B29" s="50">
        <v>59432.61</v>
      </c>
      <c r="C29" s="45">
        <v>50451.56</v>
      </c>
      <c r="D29" s="2">
        <v>115814.4</v>
      </c>
      <c r="E29" s="4">
        <f t="shared" si="7"/>
        <v>225698.57</v>
      </c>
      <c r="F29" s="53">
        <f t="shared" si="8"/>
        <v>0.026114757850015775</v>
      </c>
      <c r="G29" s="50">
        <v>70660.15</v>
      </c>
      <c r="H29" s="63">
        <v>52349.3</v>
      </c>
      <c r="I29" s="2">
        <v>132356.75</v>
      </c>
      <c r="J29" s="4">
        <f t="shared" si="9"/>
        <v>255366.2</v>
      </c>
      <c r="K29" s="5">
        <f t="shared" si="10"/>
        <v>0.027448776101999764</v>
      </c>
      <c r="L29" s="55">
        <f t="shared" si="11"/>
        <v>-0.10670139570577708</v>
      </c>
      <c r="M29" s="56">
        <f t="shared" si="12"/>
        <v>-0.12498304771007152</v>
      </c>
      <c r="N29" s="57">
        <f t="shared" si="13"/>
        <v>-0.11617680805055641</v>
      </c>
      <c r="O29" s="1"/>
    </row>
    <row r="30" spans="1:15" s="30" customFormat="1" ht="15">
      <c r="A30" s="18" t="s">
        <v>28</v>
      </c>
      <c r="B30" s="50">
        <v>28259.92</v>
      </c>
      <c r="C30" s="45">
        <v>11436.28</v>
      </c>
      <c r="D30" s="2">
        <v>13250.19</v>
      </c>
      <c r="E30" s="4">
        <f t="shared" si="7"/>
        <v>52946.39</v>
      </c>
      <c r="F30" s="53">
        <f t="shared" si="8"/>
        <v>0.006126233559576815</v>
      </c>
      <c r="G30" s="50">
        <v>27460.47</v>
      </c>
      <c r="H30" s="63">
        <v>19103.67</v>
      </c>
      <c r="I30" s="2">
        <v>14303.79</v>
      </c>
      <c r="J30" s="4">
        <f t="shared" si="9"/>
        <v>60867.93</v>
      </c>
      <c r="K30" s="5">
        <f t="shared" si="10"/>
        <v>0.0065425658617397076</v>
      </c>
      <c r="L30" s="55">
        <f t="shared" si="11"/>
        <v>-0.14749418758727217</v>
      </c>
      <c r="M30" s="56">
        <f t="shared" si="12"/>
        <v>-0.0736587995209661</v>
      </c>
      <c r="N30" s="57">
        <f t="shared" si="13"/>
        <v>-0.13014308191522206</v>
      </c>
      <c r="O30" s="1"/>
    </row>
    <row r="31" spans="1:15" s="30" customFormat="1" ht="15">
      <c r="A31" s="18" t="s">
        <v>24</v>
      </c>
      <c r="B31" s="50">
        <v>22236.05</v>
      </c>
      <c r="C31" s="45">
        <v>23921.02</v>
      </c>
      <c r="D31" s="2">
        <v>70697.88</v>
      </c>
      <c r="E31" s="4">
        <f t="shared" si="7"/>
        <v>116854.95000000001</v>
      </c>
      <c r="F31" s="53">
        <f t="shared" si="8"/>
        <v>0.013520859803523352</v>
      </c>
      <c r="G31" s="50">
        <v>17688.09</v>
      </c>
      <c r="H31" s="63">
        <v>38967.21</v>
      </c>
      <c r="I31" s="2">
        <v>87125.59</v>
      </c>
      <c r="J31" s="4">
        <f t="shared" si="9"/>
        <v>143780.89</v>
      </c>
      <c r="K31" s="5">
        <f t="shared" si="10"/>
        <v>0.015454705663303354</v>
      </c>
      <c r="L31" s="55">
        <f t="shared" si="11"/>
        <v>-0.18530005136324412</v>
      </c>
      <c r="M31" s="56">
        <f t="shared" si="12"/>
        <v>-0.18855206604626717</v>
      </c>
      <c r="N31" s="57">
        <f t="shared" si="13"/>
        <v>-0.18727064493758527</v>
      </c>
      <c r="O31" s="1"/>
    </row>
    <row r="32" spans="1:15" s="30" customFormat="1" ht="15">
      <c r="A32" s="18" t="s">
        <v>25</v>
      </c>
      <c r="B32" s="50">
        <v>5464.85</v>
      </c>
      <c r="C32" s="45">
        <v>6546.5</v>
      </c>
      <c r="D32" s="2">
        <v>23893.45</v>
      </c>
      <c r="E32" s="4">
        <f t="shared" si="7"/>
        <v>35904.8</v>
      </c>
      <c r="F32" s="53">
        <f t="shared" si="8"/>
        <v>0.0041544133737898585</v>
      </c>
      <c r="G32" s="50">
        <v>4148.8</v>
      </c>
      <c r="H32" s="63">
        <v>10284.54</v>
      </c>
      <c r="I32" s="2">
        <v>27168.42</v>
      </c>
      <c r="J32" s="4">
        <f t="shared" si="9"/>
        <v>41601.759999999995</v>
      </c>
      <c r="K32" s="5">
        <f t="shared" si="10"/>
        <v>0.004471685742628153</v>
      </c>
      <c r="L32" s="55">
        <f t="shared" si="11"/>
        <v>-0.16780523427009963</v>
      </c>
      <c r="M32" s="56">
        <f t="shared" si="12"/>
        <v>-0.12054326309737551</v>
      </c>
      <c r="N32" s="57">
        <f t="shared" si="13"/>
        <v>-0.13694036021552913</v>
      </c>
      <c r="O32" s="1"/>
    </row>
    <row r="33" spans="1:15" s="30" customFormat="1" ht="15">
      <c r="A33" s="18" t="s">
        <v>26</v>
      </c>
      <c r="B33" s="50">
        <v>126017.1</v>
      </c>
      <c r="C33" s="45">
        <v>432273.87</v>
      </c>
      <c r="D33" s="2">
        <v>66656.35</v>
      </c>
      <c r="E33" s="4">
        <f t="shared" si="7"/>
        <v>624947.32</v>
      </c>
      <c r="F33" s="53">
        <f t="shared" si="8"/>
        <v>0.07231037365817745</v>
      </c>
      <c r="G33" s="50">
        <v>257323.3</v>
      </c>
      <c r="H33" s="63">
        <v>418365.43</v>
      </c>
      <c r="I33" s="2">
        <v>71189.48</v>
      </c>
      <c r="J33" s="4">
        <f t="shared" si="9"/>
        <v>746878.21</v>
      </c>
      <c r="K33" s="5">
        <f t="shared" si="10"/>
        <v>0.08028036898286602</v>
      </c>
      <c r="L33" s="55">
        <f t="shared" si="11"/>
        <v>-0.17374532797076547</v>
      </c>
      <c r="M33" s="56">
        <f t="shared" si="12"/>
        <v>-0.06367696463016714</v>
      </c>
      <c r="N33" s="57">
        <f t="shared" si="13"/>
        <v>-0.16325404646629071</v>
      </c>
      <c r="O33" s="1"/>
    </row>
    <row r="34" spans="1:15" s="30" customFormat="1" ht="15">
      <c r="A34" s="18" t="s">
        <v>14</v>
      </c>
      <c r="B34" s="50">
        <v>20537.37</v>
      </c>
      <c r="C34" s="45">
        <v>18780.93</v>
      </c>
      <c r="D34" s="2">
        <v>22579.52</v>
      </c>
      <c r="E34" s="4">
        <f t="shared" si="7"/>
        <v>61897.82000000001</v>
      </c>
      <c r="F34" s="53">
        <f t="shared" si="8"/>
        <v>0.007161970856722148</v>
      </c>
      <c r="G34" s="50">
        <v>28086.28</v>
      </c>
      <c r="H34" s="63">
        <v>23928.02</v>
      </c>
      <c r="I34" s="2">
        <v>28008.23</v>
      </c>
      <c r="J34" s="4">
        <f t="shared" si="9"/>
        <v>80022.53</v>
      </c>
      <c r="K34" s="5">
        <f t="shared" si="10"/>
        <v>0.008601453556052286</v>
      </c>
      <c r="L34" s="55">
        <f t="shared" si="11"/>
        <v>-0.24408672230521222</v>
      </c>
      <c r="M34" s="56">
        <f t="shared" si="12"/>
        <v>-0.19382552913911377</v>
      </c>
      <c r="N34" s="57">
        <f t="shared" si="13"/>
        <v>-0.2264950883207516</v>
      </c>
      <c r="O34" s="1"/>
    </row>
    <row r="35" spans="1:15" s="30" customFormat="1" ht="15">
      <c r="A35" s="18" t="s">
        <v>27</v>
      </c>
      <c r="B35" s="50">
        <v>2281630.8</v>
      </c>
      <c r="C35" s="45">
        <v>240629.97</v>
      </c>
      <c r="D35" s="11">
        <v>2238467.24</v>
      </c>
      <c r="E35" s="4">
        <f t="shared" si="7"/>
        <v>4760728.01</v>
      </c>
      <c r="F35" s="53">
        <f t="shared" si="8"/>
        <v>0.5508464638076239</v>
      </c>
      <c r="G35" s="50">
        <v>2702894.52</v>
      </c>
      <c r="H35" s="63">
        <v>126085.94</v>
      </c>
      <c r="I35" s="11">
        <v>2254764.41</v>
      </c>
      <c r="J35" s="4">
        <f t="shared" si="9"/>
        <v>5083744.87</v>
      </c>
      <c r="K35" s="5">
        <f t="shared" si="10"/>
        <v>0.5464410509155867</v>
      </c>
      <c r="L35" s="55">
        <f t="shared" si="11"/>
        <v>-0.10842057565855368</v>
      </c>
      <c r="M35" s="56">
        <f t="shared" si="12"/>
        <v>-0.007227881515124657</v>
      </c>
      <c r="N35" s="57">
        <f t="shared" si="13"/>
        <v>-0.06353915632276808</v>
      </c>
      <c r="O35" s="1"/>
    </row>
    <row r="36" spans="1:15" s="30" customFormat="1" ht="15.75" thickBot="1">
      <c r="A36" s="19" t="s">
        <v>9</v>
      </c>
      <c r="B36" s="50">
        <v>1416.54</v>
      </c>
      <c r="C36" s="45">
        <v>0</v>
      </c>
      <c r="D36" s="33">
        <v>5607.01</v>
      </c>
      <c r="E36" s="4">
        <f t="shared" si="7"/>
        <v>7023.55</v>
      </c>
      <c r="F36" s="53">
        <f t="shared" si="8"/>
        <v>0.0008126693381241995</v>
      </c>
      <c r="G36" s="51">
        <v>48.5</v>
      </c>
      <c r="H36" s="63">
        <v>0</v>
      </c>
      <c r="I36" s="33">
        <v>6379.89</v>
      </c>
      <c r="J36" s="4">
        <f t="shared" si="9"/>
        <v>6428.39</v>
      </c>
      <c r="K36" s="5">
        <f t="shared" si="10"/>
        <v>0.000690974129725603</v>
      </c>
      <c r="L36" s="55">
        <f t="shared" si="11"/>
        <v>28.20701030927835</v>
      </c>
      <c r="M36" s="56">
        <f t="shared" si="12"/>
        <v>-0.12114315450579871</v>
      </c>
      <c r="N36" s="57">
        <f t="shared" si="13"/>
        <v>0.09258305734406269</v>
      </c>
      <c r="O36" s="1"/>
    </row>
    <row r="37" spans="1:15" s="30" customFormat="1" ht="16.5" thickBot="1" thickTop="1">
      <c r="A37" s="12" t="s">
        <v>8</v>
      </c>
      <c r="B37" s="13">
        <f>SUM(B23:B36)</f>
        <v>3687548.1300000004</v>
      </c>
      <c r="C37" s="13">
        <f>SUM(C23:C36)</f>
        <v>830059.17</v>
      </c>
      <c r="D37" s="13">
        <f>SUM(D23:D36)</f>
        <v>4124960.6799999997</v>
      </c>
      <c r="E37" s="14">
        <f>SUM(E23:E36)</f>
        <v>8642567.98</v>
      </c>
      <c r="F37" s="54">
        <f>IF(E$37=0,"0.00%",E37/E$37)</f>
        <v>1</v>
      </c>
      <c r="G37" s="13">
        <f>SUM(G23:G36)</f>
        <v>4266916.38</v>
      </c>
      <c r="H37" s="13">
        <f>SUM(H23:H36)</f>
        <v>742851.76</v>
      </c>
      <c r="I37" s="14">
        <f>SUM(I23:I36)</f>
        <v>4293604.77</v>
      </c>
      <c r="J37" s="14">
        <f>SUM(J23:J36)</f>
        <v>9303372.91</v>
      </c>
      <c r="K37" s="15">
        <f>IF(J$37=0,"0.00%",J37/J$37)</f>
        <v>1</v>
      </c>
      <c r="L37" s="58">
        <f>IF(H37=0,"0.00%",(B37+C37)/(G37+H37)-1)</f>
        <v>-0.09824024311033264</v>
      </c>
      <c r="M37" s="59">
        <f>IF(I37=0,"0.00%",D37/I37-1)</f>
        <v>-0.039277972480918355</v>
      </c>
      <c r="N37" s="54">
        <f>IF(J37=0,"0.00%",E37/J37-1)</f>
        <v>-0.07102853302695356</v>
      </c>
      <c r="O37" s="32"/>
    </row>
    <row r="38" spans="3:15" s="30" customFormat="1" ht="15" thickTop="1">
      <c r="C38" s="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4.25">
      <c r="A39" s="30"/>
      <c r="C39" s="48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  <row r="53" ht="14.25">
      <c r="A53" s="30"/>
    </row>
    <row r="54" ht="14.25">
      <c r="A54" s="30"/>
    </row>
    <row r="55" ht="14.25">
      <c r="A55" s="30"/>
    </row>
    <row r="56" ht="14.25">
      <c r="A56" s="30"/>
    </row>
    <row r="57" ht="14.25">
      <c r="A57" s="30"/>
    </row>
    <row r="58" ht="14.25">
      <c r="A58" s="30"/>
    </row>
    <row r="59" ht="14.25">
      <c r="A59" s="30"/>
    </row>
  </sheetData>
  <printOptions/>
  <pageMargins left="0.75" right="0.75" top="1" bottom="1" header="0.5" footer="0.5"/>
  <pageSetup fitToHeight="1" fitToWidth="1" horizontalDpi="600" verticalDpi="600" orientation="landscape" paperSize="5" scale="70" r:id="rId1"/>
  <headerFooter alignWithMargins="0">
    <oddHeader xml:space="preserve">&amp;C&amp;"Arial,Bold"&amp;14Prairie Land Border Sales Jan - Nov 08- 09 </oddHeader>
    <oddFooter>&amp;LStatistics and Reference Materials/Prairie Land Border (Nov 08-09)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srm120</cp:lastModifiedBy>
  <cp:lastPrinted>2008-05-21T20:34:09Z</cp:lastPrinted>
  <dcterms:created xsi:type="dcterms:W3CDTF">2006-01-31T19:56:50Z</dcterms:created>
  <dcterms:modified xsi:type="dcterms:W3CDTF">2010-01-07T15:19:11Z</dcterms:modified>
  <cp:category/>
  <cp:version/>
  <cp:contentType/>
  <cp:contentStatus/>
</cp:coreProperties>
</file>