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<sst xmlns="http://schemas.openxmlformats.org/spreadsheetml/2006/main" count="90" uniqueCount="33">
  <si>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</si>
  <si>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</si>
  <si>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</si>
  <si>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</si>
  <si>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</si>
  <si>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</si>
  <si>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</si>
  <si>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</si>
  <si>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</si>
  <si>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</si>
  <si>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</si>
  <si>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</si>
  <si>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</si>
  <si>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</si>
  <si>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</si>
  <si>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</si>
  <si>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</si>
  <si>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</si>
  <si>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</si>
  <si>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</si>
  <si>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</si>
  <si>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</si>
  <si>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</si>
  <si>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</si>
  <si>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</si>
  <si>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</si>
  <si>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</si>
  <si>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</si>
  <si>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</si>
  <si>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June 09</t>
  </si>
  <si>
    <t>June 08</t>
  </si>
  <si>
    <t>Jan - June 09</t>
  </si>
  <si>
    <t>Jan - June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</si>
</sst>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5" xfId="0" applyFont="1" applyBorder="1" applyAlignment="1" quotePrefix="1">
      <alignment horizontal="center"/>
    </xf>
    <xf numFmtId="164" fontId="2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0" fontId="1" fillId="2" borderId="12" xfId="19" applyNumberFormat="1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17" fontId="3" fillId="0" borderId="9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4" fontId="2" fillId="0" borderId="2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6" xfId="0" applyFont="1" applyBorder="1" applyAlignment="1" quotePrefix="1">
      <alignment horizontal="center"/>
    </xf>
    <xf numFmtId="17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" fontId="3" fillId="0" borderId="2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0" fontId="2" fillId="0" borderId="3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2" fillId="0" borderId="28" xfId="19" applyNumberFormat="1" applyFont="1" applyBorder="1" applyAlignment="1">
      <alignment horizontal="right"/>
    </xf>
    <xf numFmtId="10" fontId="2" fillId="0" borderId="2" xfId="19" applyNumberFormat="1" applyFont="1" applyBorder="1" applyAlignment="1">
      <alignment horizontal="right"/>
    </xf>
    <xf numFmtId="10" fontId="1" fillId="0" borderId="3" xfId="19" applyNumberFormat="1" applyFont="1" applyBorder="1" applyAlignment="1">
      <alignment horizontal="right"/>
    </xf>
    <xf numFmtId="10" fontId="1" fillId="2" borderId="10" xfId="19" applyNumberFormat="1" applyFont="1" applyFill="1" applyBorder="1" applyAlignment="1">
      <alignment horizontal="right"/>
    </xf>
    <xf numFmtId="10" fontId="1" fillId="2" borderId="11" xfId="19" applyNumberFormat="1" applyFont="1" applyFill="1" applyBorder="1" applyAlignment="1">
      <alignment horizontal="right"/>
    </xf>
    <xf numFmtId="164" fontId="2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D37" sqref="D37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17</v>
      </c>
      <c r="B1" s="38"/>
      <c r="C1" s="25"/>
      <c r="D1" s="31" t="s">
        <v>29</v>
      </c>
      <c r="E1" s="26"/>
      <c r="F1" s="27"/>
      <c r="G1" s="28"/>
      <c r="H1" s="26"/>
      <c r="I1" s="31" t="s">
        <v>30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20</v>
      </c>
      <c r="B4" s="60">
        <v>3951.95</v>
      </c>
      <c r="C4" s="61">
        <v>744.5</v>
      </c>
      <c r="D4" s="61">
        <v>1778.92</v>
      </c>
      <c r="E4" s="4">
        <f>SUM(B4:D4)</f>
        <v>6475.37</v>
      </c>
      <c r="F4" s="53">
        <f>IF(E$18=0,"0.00%",E4/E$18)</f>
        <v>0.008951041677912426</v>
      </c>
      <c r="G4" s="49">
        <v>2425.43</v>
      </c>
      <c r="H4" s="62">
        <v>2168.5</v>
      </c>
      <c r="I4" s="4">
        <v>3364.64</v>
      </c>
      <c r="J4" s="4">
        <f>SUM(G4:I4)</f>
        <v>7958.57</v>
      </c>
      <c r="K4" s="5">
        <f>IF(J$18=0,"0.00%",J4/J$18)</f>
        <v>0.009764371596778051</v>
      </c>
      <c r="L4" s="55">
        <f>IF((G4+H4)=0,"0.00%",(B4+C4)/(G4+H4)-1)</f>
        <v>0.022316404472858542</v>
      </c>
      <c r="M4" s="56">
        <f>IF(I4=0,"0.00%",D4/I4-1)</f>
        <v>-0.471289647629464</v>
      </c>
      <c r="N4" s="57">
        <f>IF(J4=0,"0.00%",E4/J4-1)</f>
        <v>-0.18636513846080383</v>
      </c>
      <c r="O4" s="1"/>
    </row>
    <row r="5" spans="1:15" s="30" customFormat="1" ht="15">
      <c r="A5" s="18" t="s">
        <v>21</v>
      </c>
      <c r="B5" s="50">
        <v>83862.27</v>
      </c>
      <c r="C5" s="2">
        <v>0</v>
      </c>
      <c r="D5" s="2">
        <v>102757.46</v>
      </c>
      <c r="E5" s="4">
        <f aca="true" t="shared" si="0" ref="E5:E17">SUM(B5:D5)</f>
        <v>186619.73</v>
      </c>
      <c r="F5" s="53">
        <f aca="true" t="shared" si="1" ref="F5:F17">IF(E$18=0,"0.00%",E5/E$18)</f>
        <v>0.25796842205939796</v>
      </c>
      <c r="G5" s="50">
        <v>93703.38</v>
      </c>
      <c r="H5" s="63">
        <v>0</v>
      </c>
      <c r="I5" s="2">
        <v>107075.64</v>
      </c>
      <c r="J5" s="4">
        <f aca="true" t="shared" si="2" ref="J5:J16">SUM(G5:I5)</f>
        <v>200779.02000000002</v>
      </c>
      <c r="K5" s="5">
        <f aca="true" t="shared" si="3" ref="K5:K17">IF(J$18=0,"0.00%",J5/J$18)</f>
        <v>0.24633583170304874</v>
      </c>
      <c r="L5" s="55">
        <f aca="true" t="shared" si="4" ref="L5:L17">IF((G5+H5)=0,"0.00%",(B5+C5)/(G5+H5)-1)</f>
        <v>-0.10502406636772332</v>
      </c>
      <c r="M5" s="56">
        <f aca="true" t="shared" si="5" ref="M5:M17">IF(I5=0,"0.00%",D5/I5-1)</f>
        <v>-0.04032831370421874</v>
      </c>
      <c r="N5" s="57">
        <f aca="true" t="shared" si="6" ref="N5:N17">IF(J5=0,"0.00%",E5/J5-1)</f>
        <v>-0.07052176068993665</v>
      </c>
      <c r="O5" s="1"/>
    </row>
    <row r="6" spans="1:15" s="30" customFormat="1" ht="15">
      <c r="A6" s="18" t="s">
        <v>22</v>
      </c>
      <c r="B6" s="50">
        <v>0</v>
      </c>
      <c r="C6" s="2">
        <v>0</v>
      </c>
      <c r="D6" s="2">
        <v>20280.1</v>
      </c>
      <c r="E6" s="4">
        <f t="shared" si="0"/>
        <v>20280.1</v>
      </c>
      <c r="F6" s="53">
        <f t="shared" si="1"/>
        <v>0.02803361357454968</v>
      </c>
      <c r="G6" s="50">
        <v>0</v>
      </c>
      <c r="H6" s="63">
        <v>0</v>
      </c>
      <c r="I6" s="2">
        <v>23388.3</v>
      </c>
      <c r="J6" s="4">
        <f t="shared" si="2"/>
        <v>23388.3</v>
      </c>
      <c r="K6" s="5">
        <f t="shared" si="3"/>
        <v>0.028695111334941337</v>
      </c>
      <c r="L6" s="55" t="str">
        <f t="shared" si="4"/>
        <v>0.00%</v>
      </c>
      <c r="M6" s="56">
        <f t="shared" si="5"/>
        <v>-0.1328955075828513</v>
      </c>
      <c r="N6" s="57">
        <f t="shared" si="6"/>
        <v>-0.1328955075828513</v>
      </c>
      <c r="O6" s="1"/>
    </row>
    <row r="7" spans="1:15" s="30" customFormat="1" ht="15">
      <c r="A7" s="18" t="s">
        <v>15</v>
      </c>
      <c r="B7" s="50">
        <v>2147.75</v>
      </c>
      <c r="C7" s="2">
        <v>5090.1</v>
      </c>
      <c r="D7" s="2">
        <v>18119.57</v>
      </c>
      <c r="E7" s="4">
        <f t="shared" si="0"/>
        <v>25357.42</v>
      </c>
      <c r="F7" s="53">
        <f t="shared" si="1"/>
        <v>0.03505210100184701</v>
      </c>
      <c r="G7" s="50">
        <v>2887.29</v>
      </c>
      <c r="H7" s="63">
        <v>5823</v>
      </c>
      <c r="I7" s="2">
        <v>23796.29</v>
      </c>
      <c r="J7" s="4">
        <f t="shared" si="2"/>
        <v>32506.58</v>
      </c>
      <c r="K7" s="5">
        <f t="shared" si="3"/>
        <v>0.039882331431449806</v>
      </c>
      <c r="L7" s="55">
        <f t="shared" si="4"/>
        <v>-0.1690460363547024</v>
      </c>
      <c r="M7" s="56">
        <f t="shared" si="5"/>
        <v>-0.23855483354758245</v>
      </c>
      <c r="N7" s="57">
        <f t="shared" si="6"/>
        <v>-0.21992962655560822</v>
      </c>
      <c r="O7" s="1"/>
    </row>
    <row r="8" spans="1:15" s="30" customFormat="1" ht="15">
      <c r="A8" s="18" t="s">
        <v>16</v>
      </c>
      <c r="B8" s="50">
        <v>219.3</v>
      </c>
      <c r="C8" s="2">
        <v>209.05</v>
      </c>
      <c r="D8" s="2">
        <v>838.34</v>
      </c>
      <c r="E8" s="4">
        <f t="shared" si="0"/>
        <v>1266.69</v>
      </c>
      <c r="F8" s="53">
        <f t="shared" si="1"/>
        <v>0.0017509725286732481</v>
      </c>
      <c r="G8" s="50">
        <v>266.69</v>
      </c>
      <c r="H8" s="63">
        <v>249.9</v>
      </c>
      <c r="I8" s="2">
        <v>604.81</v>
      </c>
      <c r="J8" s="4">
        <f t="shared" si="2"/>
        <v>1121.4</v>
      </c>
      <c r="K8" s="5">
        <f t="shared" si="3"/>
        <v>0.0013758459507960486</v>
      </c>
      <c r="L8" s="55">
        <f t="shared" si="4"/>
        <v>-0.1708124431367235</v>
      </c>
      <c r="M8" s="56">
        <f t="shared" si="5"/>
        <v>0.3861212612225329</v>
      </c>
      <c r="N8" s="57">
        <f t="shared" si="6"/>
        <v>0.12956126270733015</v>
      </c>
      <c r="O8" s="1"/>
    </row>
    <row r="9" spans="1:15" s="30" customFormat="1" ht="15">
      <c r="A9" s="18" t="s">
        <v>23</v>
      </c>
      <c r="B9" s="50">
        <v>65.04</v>
      </c>
      <c r="C9" s="2">
        <v>0</v>
      </c>
      <c r="D9" s="2">
        <v>180.13</v>
      </c>
      <c r="E9" s="4">
        <f t="shared" si="0"/>
        <v>245.17000000000002</v>
      </c>
      <c r="F9" s="53">
        <f t="shared" si="1"/>
        <v>0.0003389037056065969</v>
      </c>
      <c r="G9" s="50">
        <v>117.16</v>
      </c>
      <c r="H9" s="63">
        <v>135</v>
      </c>
      <c r="I9" s="2">
        <v>196.98</v>
      </c>
      <c r="J9" s="4">
        <f t="shared" si="2"/>
        <v>449.14</v>
      </c>
      <c r="K9" s="5">
        <f t="shared" si="3"/>
        <v>0.0005510499824688222</v>
      </c>
      <c r="L9" s="55">
        <f t="shared" si="4"/>
        <v>-0.7420685279187818</v>
      </c>
      <c r="M9" s="56">
        <f t="shared" si="5"/>
        <v>-0.08554167935831047</v>
      </c>
      <c r="N9" s="57">
        <f t="shared" si="6"/>
        <v>-0.4541345682860577</v>
      </c>
      <c r="O9" s="1"/>
    </row>
    <row r="10" spans="1:15" s="30" customFormat="1" ht="15">
      <c r="A10" s="18" t="s">
        <v>13</v>
      </c>
      <c r="B10" s="50">
        <v>6233.72</v>
      </c>
      <c r="C10" s="2">
        <v>5516.68</v>
      </c>
      <c r="D10" s="2">
        <v>13716.35</v>
      </c>
      <c r="E10" s="4">
        <f t="shared" si="0"/>
        <v>25466.75</v>
      </c>
      <c r="F10" s="53">
        <f t="shared" si="1"/>
        <v>0.03520323018622507</v>
      </c>
      <c r="G10" s="50">
        <v>7284.02</v>
      </c>
      <c r="H10" s="63">
        <v>5730.12</v>
      </c>
      <c r="I10" s="2">
        <v>15794.54</v>
      </c>
      <c r="J10" s="4">
        <f t="shared" si="2"/>
        <v>28808.68</v>
      </c>
      <c r="K10" s="5">
        <f t="shared" si="3"/>
        <v>0.03534537696252818</v>
      </c>
      <c r="L10" s="55">
        <f t="shared" si="4"/>
        <v>-0.09710514870748266</v>
      </c>
      <c r="M10" s="56">
        <f t="shared" si="5"/>
        <v>-0.13157648149297163</v>
      </c>
      <c r="N10" s="57">
        <f t="shared" si="6"/>
        <v>-0.11600427371195077</v>
      </c>
      <c r="O10" s="1"/>
    </row>
    <row r="11" spans="1:15" s="30" customFormat="1" ht="15">
      <c r="A11" s="18" t="s">
        <v>28</v>
      </c>
      <c r="B11" s="50">
        <v>2291.75</v>
      </c>
      <c r="C11" s="2">
        <v>1730.25</v>
      </c>
      <c r="D11" s="2">
        <v>1163.42</v>
      </c>
      <c r="E11" s="4">
        <f t="shared" si="0"/>
        <v>5185.42</v>
      </c>
      <c r="F11" s="53">
        <f t="shared" si="1"/>
        <v>0.007167916356514091</v>
      </c>
      <c r="G11" s="50">
        <v>2917.16</v>
      </c>
      <c r="H11" s="63">
        <v>2758.25</v>
      </c>
      <c r="I11" s="2">
        <v>1954.31</v>
      </c>
      <c r="J11" s="4">
        <f t="shared" si="2"/>
        <v>7629.719999999999</v>
      </c>
      <c r="K11" s="5">
        <f t="shared" si="3"/>
        <v>0.009360905446502253</v>
      </c>
      <c r="L11" s="55">
        <f t="shared" si="4"/>
        <v>-0.29132873219732136</v>
      </c>
      <c r="M11" s="56">
        <f t="shared" si="5"/>
        <v>-0.4046901463943795</v>
      </c>
      <c r="N11" s="57">
        <f t="shared" si="6"/>
        <v>-0.32036562285378745</v>
      </c>
      <c r="O11" s="1"/>
    </row>
    <row r="12" spans="1:15" s="30" customFormat="1" ht="15">
      <c r="A12" s="18" t="s">
        <v>24</v>
      </c>
      <c r="B12" s="50">
        <v>2408.03</v>
      </c>
      <c r="C12" s="2">
        <v>2490.35</v>
      </c>
      <c r="D12" s="2">
        <v>11501.19</v>
      </c>
      <c r="E12" s="4">
        <f t="shared" si="0"/>
        <v>16399.57</v>
      </c>
      <c r="F12" s="53">
        <f t="shared" si="1"/>
        <v>0.02266947441919802</v>
      </c>
      <c r="G12" s="50">
        <v>1786.24</v>
      </c>
      <c r="H12" s="63">
        <v>5207.15</v>
      </c>
      <c r="I12" s="2">
        <v>9469.23</v>
      </c>
      <c r="J12" s="4">
        <f t="shared" si="2"/>
        <v>16462.62</v>
      </c>
      <c r="K12" s="5">
        <f t="shared" si="3"/>
        <v>0.02019799274700735</v>
      </c>
      <c r="L12" s="55">
        <f t="shared" si="4"/>
        <v>-0.29957002254986487</v>
      </c>
      <c r="M12" s="56">
        <f t="shared" si="5"/>
        <v>0.21458555764301868</v>
      </c>
      <c r="N12" s="57">
        <f t="shared" si="6"/>
        <v>-0.0038298885596581567</v>
      </c>
      <c r="O12" s="1"/>
    </row>
    <row r="13" spans="1:15" s="30" customFormat="1" ht="15">
      <c r="A13" s="18" t="s">
        <v>25</v>
      </c>
      <c r="B13" s="50">
        <v>467.72</v>
      </c>
      <c r="C13" s="2">
        <v>512.75</v>
      </c>
      <c r="D13" s="2">
        <v>2919.48</v>
      </c>
      <c r="E13" s="4">
        <f t="shared" si="0"/>
        <v>3899.95</v>
      </c>
      <c r="F13" s="53">
        <f t="shared" si="1"/>
        <v>0.005390983834402445</v>
      </c>
      <c r="G13" s="50">
        <v>375.1</v>
      </c>
      <c r="H13" s="63">
        <v>1343.4</v>
      </c>
      <c r="I13" s="2">
        <v>2617.47</v>
      </c>
      <c r="J13" s="4">
        <f t="shared" si="2"/>
        <v>4335.969999999999</v>
      </c>
      <c r="K13" s="5">
        <f t="shared" si="3"/>
        <v>0.005319802717382862</v>
      </c>
      <c r="L13" s="55">
        <f t="shared" si="4"/>
        <v>-0.4294617398894385</v>
      </c>
      <c r="M13" s="56">
        <f t="shared" si="5"/>
        <v>0.11538241125972792</v>
      </c>
      <c r="N13" s="57">
        <f t="shared" si="6"/>
        <v>-0.10055881382943144</v>
      </c>
      <c r="O13" s="1"/>
    </row>
    <row r="14" spans="1:15" s="30" customFormat="1" ht="15">
      <c r="A14" s="18" t="s">
        <v>26</v>
      </c>
      <c r="B14" s="50">
        <v>9906.35</v>
      </c>
      <c r="C14" s="2">
        <v>34286.2</v>
      </c>
      <c r="D14" s="2">
        <v>8080.83</v>
      </c>
      <c r="E14" s="4">
        <f t="shared" si="0"/>
        <v>52273.38</v>
      </c>
      <c r="F14" s="53">
        <f t="shared" si="1"/>
        <v>0.07225860499482714</v>
      </c>
      <c r="G14" s="50">
        <v>23778.99</v>
      </c>
      <c r="H14" s="63">
        <v>39539.36</v>
      </c>
      <c r="I14" s="2">
        <v>5303.67</v>
      </c>
      <c r="J14" s="4">
        <f t="shared" si="2"/>
        <v>68622.02</v>
      </c>
      <c r="K14" s="5">
        <f t="shared" si="3"/>
        <v>0.08419237413273181</v>
      </c>
      <c r="L14" s="55">
        <f t="shared" si="4"/>
        <v>-0.30205777630023534</v>
      </c>
      <c r="M14" s="56">
        <f t="shared" si="5"/>
        <v>0.5236298638489951</v>
      </c>
      <c r="N14" s="57">
        <f t="shared" si="6"/>
        <v>-0.23824189378278293</v>
      </c>
      <c r="O14" s="1"/>
    </row>
    <row r="15" spans="1:15" s="30" customFormat="1" ht="15">
      <c r="A15" s="18" t="s">
        <v>14</v>
      </c>
      <c r="B15" s="50">
        <v>2394.96</v>
      </c>
      <c r="C15" s="2">
        <v>2568.25</v>
      </c>
      <c r="D15" s="2">
        <v>2949.7</v>
      </c>
      <c r="E15" s="4">
        <f t="shared" si="0"/>
        <v>7912.91</v>
      </c>
      <c r="F15" s="53">
        <f t="shared" si="1"/>
        <v>0.01093818379545416</v>
      </c>
      <c r="G15" s="50">
        <v>3173.22</v>
      </c>
      <c r="H15" s="63">
        <v>2913.85</v>
      </c>
      <c r="I15" s="2">
        <v>3087.28</v>
      </c>
      <c r="J15" s="4">
        <f t="shared" si="2"/>
        <v>9174.35</v>
      </c>
      <c r="K15" s="5">
        <f t="shared" si="3"/>
        <v>0.011256012394048267</v>
      </c>
      <c r="L15" s="55">
        <f t="shared" si="4"/>
        <v>-0.1846307008133634</v>
      </c>
      <c r="M15" s="56">
        <f t="shared" si="5"/>
        <v>-0.04456349926148595</v>
      </c>
      <c r="N15" s="57">
        <f t="shared" si="6"/>
        <v>-0.1374963893899841</v>
      </c>
      <c r="O15" s="1"/>
    </row>
    <row r="16" spans="1:15" s="30" customFormat="1" ht="15">
      <c r="A16" s="18" t="s">
        <v>27</v>
      </c>
      <c r="B16" s="50">
        <v>186703.66</v>
      </c>
      <c r="C16" s="2">
        <v>8092.9</v>
      </c>
      <c r="D16" s="2">
        <v>176310</v>
      </c>
      <c r="E16" s="4">
        <f t="shared" si="0"/>
        <v>371106.56</v>
      </c>
      <c r="F16" s="53">
        <f t="shared" si="1"/>
        <v>0.5129884910833988</v>
      </c>
      <c r="G16" s="50">
        <v>221411.01</v>
      </c>
      <c r="H16" s="63">
        <v>11670.5</v>
      </c>
      <c r="I16" s="11">
        <v>180275.75</v>
      </c>
      <c r="J16" s="4">
        <f t="shared" si="2"/>
        <v>413357.26</v>
      </c>
      <c r="K16" s="5">
        <f t="shared" si="3"/>
        <v>0.5071481294838144</v>
      </c>
      <c r="L16" s="55">
        <f t="shared" si="4"/>
        <v>-0.1642556288570467</v>
      </c>
      <c r="M16" s="56">
        <f t="shared" si="5"/>
        <v>-0.021998244356215446</v>
      </c>
      <c r="N16" s="57">
        <f t="shared" si="6"/>
        <v>-0.10221351864002581</v>
      </c>
      <c r="O16" s="1"/>
    </row>
    <row r="17" spans="1:15" s="30" customFormat="1" ht="15.75" thickBot="1">
      <c r="A17" s="19" t="s">
        <v>9</v>
      </c>
      <c r="B17" s="52">
        <v>78.95</v>
      </c>
      <c r="C17" s="33">
        <v>0</v>
      </c>
      <c r="D17" s="33">
        <v>852.86</v>
      </c>
      <c r="E17" s="4">
        <f t="shared" si="0"/>
        <v>931.8100000000001</v>
      </c>
      <c r="F17" s="53">
        <f t="shared" si="1"/>
        <v>0.0012880607819932418</v>
      </c>
      <c r="G17" s="51">
        <v>32.75</v>
      </c>
      <c r="H17" s="63">
        <v>0</v>
      </c>
      <c r="I17" s="33">
        <v>435.8</v>
      </c>
      <c r="J17" s="4">
        <f>SUM(G17:I17)</f>
        <v>468.55</v>
      </c>
      <c r="K17" s="5">
        <f t="shared" si="3"/>
        <v>0.0005748641165021299</v>
      </c>
      <c r="L17" s="55">
        <f t="shared" si="4"/>
        <v>1.4106870229007633</v>
      </c>
      <c r="M17" s="56">
        <f t="shared" si="5"/>
        <v>0.9569986232216612</v>
      </c>
      <c r="N17" s="57">
        <f t="shared" si="6"/>
        <v>0.988709849535802</v>
      </c>
      <c r="O17" s="1"/>
    </row>
    <row r="18" spans="1:251" s="30" customFormat="1" ht="16.5" thickBot="1" thickTop="1">
      <c r="A18" s="12" t="s">
        <v>8</v>
      </c>
      <c r="B18" s="13">
        <f>SUM(B4:B17)</f>
        <v>300731.45</v>
      </c>
      <c r="C18" s="13">
        <f>SUM(C4:C17)</f>
        <v>61241.03</v>
      </c>
      <c r="D18" s="13">
        <f>SUM(D4:D17)</f>
        <v>361448.35000000003</v>
      </c>
      <c r="E18" s="14">
        <f>SUM(E4:E17)</f>
        <v>723420.8300000001</v>
      </c>
      <c r="F18" s="54">
        <f>IF(E$18=0,"0.00%",E18/E$18)</f>
        <v>1</v>
      </c>
      <c r="G18" s="13">
        <f>SUM(G4:G17)</f>
        <v>360158.44000000006</v>
      </c>
      <c r="H18" s="13">
        <f>SUM(H4:H17)</f>
        <v>77539.03</v>
      </c>
      <c r="I18" s="14">
        <f>SUM(I4:I17)</f>
        <v>377364.71</v>
      </c>
      <c r="J18" s="14">
        <f>SUM(J4:J17)</f>
        <v>815062.18</v>
      </c>
      <c r="K18" s="15">
        <f>IF(J$18=0,"0.00%",J18/J$18)</f>
        <v>1</v>
      </c>
      <c r="L18" s="58">
        <f>IF(H18=0,"0.00%",(B18+C18)/(G18+H18)-1)</f>
        <v>-0.17300760271700932</v>
      </c>
      <c r="M18" s="59">
        <f>IF(I18=0,"0.00%",D18/I18-1)</f>
        <v>-0.04217765884891567</v>
      </c>
      <c r="N18" s="54">
        <f>IF(J18=0,"0.00%",E18/J18-1)</f>
        <v>-0.11243479607899365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17</v>
      </c>
      <c r="B20" s="38"/>
      <c r="C20" s="47"/>
      <c r="D20" s="36" t="s">
        <v>31</v>
      </c>
      <c r="E20" s="26"/>
      <c r="F20" s="27"/>
      <c r="G20" s="28"/>
      <c r="H20" s="26"/>
      <c r="I20" s="37" t="s">
        <v>32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20</v>
      </c>
      <c r="B23" s="49">
        <v>15993</v>
      </c>
      <c r="C23" s="44">
        <v>3051.8</v>
      </c>
      <c r="D23" s="4">
        <v>10793.37</v>
      </c>
      <c r="E23" s="4">
        <f aca="true" t="shared" si="7" ref="E23:E36">SUM(B23:D23)</f>
        <v>29838.17</v>
      </c>
      <c r="F23" s="53">
        <f>IF(E$37=0,"0.00%",E23/E$37)</f>
        <v>0.00802397650988478</v>
      </c>
      <c r="G23" s="49">
        <v>14662.42</v>
      </c>
      <c r="H23" s="44">
        <v>11851.3</v>
      </c>
      <c r="I23" s="4">
        <v>17442.67</v>
      </c>
      <c r="J23" s="4">
        <f>SUM(G23:I23)</f>
        <v>43956.39</v>
      </c>
      <c r="K23" s="5">
        <f>IF(J$37=0,"0.00%",J23/J$37)</f>
        <v>0.01008531165056149</v>
      </c>
      <c r="L23" s="55">
        <f>IF((G23+H23)=0,"0.00",(B23+C23)/(G23+H23)-1)</f>
        <v>-0.28170019144805036</v>
      </c>
      <c r="M23" s="56">
        <f>IF(I23=0,"0.00%",D23/I23-1)</f>
        <v>-0.38120884016036527</v>
      </c>
      <c r="N23" s="57">
        <f>IF(J23=0,"0.00%",E23/J23-1)</f>
        <v>-0.32118697645552785</v>
      </c>
      <c r="O23" s="1"/>
    </row>
    <row r="24" spans="1:15" s="30" customFormat="1" ht="15">
      <c r="A24" s="18" t="s">
        <v>21</v>
      </c>
      <c r="B24" s="50">
        <v>423662.17</v>
      </c>
      <c r="C24" s="45">
        <v>0</v>
      </c>
      <c r="D24" s="2">
        <v>499572.05</v>
      </c>
      <c r="E24" s="4">
        <f t="shared" si="7"/>
        <v>923234.22</v>
      </c>
      <c r="F24" s="53">
        <f aca="true" t="shared" si="8" ref="F24:F36">IF(E$37=0,"0.00%",E24/E$37)</f>
        <v>0.24827292338644757</v>
      </c>
      <c r="G24" s="50">
        <v>497783.55</v>
      </c>
      <c r="H24" s="45">
        <v>0</v>
      </c>
      <c r="I24" s="2">
        <v>561048.07</v>
      </c>
      <c r="J24" s="4">
        <f aca="true" t="shared" si="9" ref="J24:J36">SUM(G24:I24)</f>
        <v>1058831.6199999999</v>
      </c>
      <c r="K24" s="5">
        <f aca="true" t="shared" si="10" ref="K24:K36">IF(J$37=0,"0.00%",J24/J$37)</f>
        <v>0.2429373038406679</v>
      </c>
      <c r="L24" s="55">
        <f aca="true" t="shared" si="11" ref="L24:L36">IF((G24+H24)=0,"0.00",(B24+C24)/(G24+H24)-1)</f>
        <v>-0.1489028313611408</v>
      </c>
      <c r="M24" s="56">
        <f aca="true" t="shared" si="12" ref="M24:M36">IF(I24=0,"0.00%",D24/I24-1)</f>
        <v>-0.10957353440321072</v>
      </c>
      <c r="N24" s="57">
        <f aca="true" t="shared" si="13" ref="N24:N36">IF(J24=0,"0.00%",E24/J24-1)</f>
        <v>-0.12806323256572172</v>
      </c>
      <c r="O24" s="1"/>
    </row>
    <row r="25" spans="1:15" s="30" customFormat="1" ht="15">
      <c r="A25" s="18" t="s">
        <v>22</v>
      </c>
      <c r="B25" s="50">
        <v>0</v>
      </c>
      <c r="C25" s="45">
        <v>0</v>
      </c>
      <c r="D25" s="2">
        <v>78661.92</v>
      </c>
      <c r="E25" s="4">
        <f t="shared" si="7"/>
        <v>78661.92</v>
      </c>
      <c r="F25" s="53">
        <f t="shared" si="8"/>
        <v>0.02115348891377842</v>
      </c>
      <c r="G25" s="50">
        <v>0</v>
      </c>
      <c r="H25" s="45">
        <v>0</v>
      </c>
      <c r="I25" s="2">
        <v>101228.9</v>
      </c>
      <c r="J25" s="4">
        <f t="shared" si="9"/>
        <v>101228.9</v>
      </c>
      <c r="K25" s="5">
        <f t="shared" si="10"/>
        <v>0.023225861007774386</v>
      </c>
      <c r="L25" s="55" t="str">
        <f t="shared" si="11"/>
        <v>0.00</v>
      </c>
      <c r="M25" s="56">
        <f t="shared" si="12"/>
        <v>-0.22293021064142748</v>
      </c>
      <c r="N25" s="57">
        <f t="shared" si="13"/>
        <v>-0.22293021064142748</v>
      </c>
      <c r="O25" s="1"/>
    </row>
    <row r="26" spans="1:15" s="30" customFormat="1" ht="15">
      <c r="A26" s="18" t="s">
        <v>15</v>
      </c>
      <c r="B26" s="50">
        <v>6003.93</v>
      </c>
      <c r="C26" s="45">
        <v>10353.22</v>
      </c>
      <c r="D26" s="2">
        <v>46251.44</v>
      </c>
      <c r="E26" s="4">
        <f t="shared" si="7"/>
        <v>62608.590000000004</v>
      </c>
      <c r="F26" s="53">
        <f t="shared" si="8"/>
        <v>0.01683648345314097</v>
      </c>
      <c r="G26" s="50">
        <v>7562.29</v>
      </c>
      <c r="H26" s="45">
        <v>12114.28</v>
      </c>
      <c r="I26" s="2">
        <v>63688.98</v>
      </c>
      <c r="J26" s="4">
        <f t="shared" si="9"/>
        <v>83365.55</v>
      </c>
      <c r="K26" s="5">
        <f t="shared" si="10"/>
        <v>0.019127311243495346</v>
      </c>
      <c r="L26" s="55">
        <f t="shared" si="11"/>
        <v>-0.16869911778323154</v>
      </c>
      <c r="M26" s="56">
        <f t="shared" si="12"/>
        <v>-0.2737921065779355</v>
      </c>
      <c r="N26" s="57">
        <f t="shared" si="13"/>
        <v>-0.24898726152469453</v>
      </c>
      <c r="O26" s="1"/>
    </row>
    <row r="27" spans="1:15" s="30" customFormat="1" ht="15">
      <c r="A27" s="18" t="s">
        <v>16</v>
      </c>
      <c r="B27" s="50">
        <v>667.92</v>
      </c>
      <c r="C27" s="45">
        <v>484.05</v>
      </c>
      <c r="D27" s="2">
        <v>2711.6</v>
      </c>
      <c r="E27" s="4">
        <f t="shared" si="7"/>
        <v>3863.5699999999997</v>
      </c>
      <c r="F27" s="53">
        <f t="shared" si="8"/>
        <v>0.0010389777564875976</v>
      </c>
      <c r="G27" s="50">
        <v>861.49</v>
      </c>
      <c r="H27" s="45">
        <v>512.1</v>
      </c>
      <c r="I27" s="2">
        <v>2586.52</v>
      </c>
      <c r="J27" s="4">
        <f t="shared" si="9"/>
        <v>3960.11</v>
      </c>
      <c r="K27" s="5">
        <f t="shared" si="10"/>
        <v>0.0009086038121079794</v>
      </c>
      <c r="L27" s="55">
        <f t="shared" si="11"/>
        <v>-0.16134363237938543</v>
      </c>
      <c r="M27" s="56">
        <f t="shared" si="12"/>
        <v>0.04835841207491143</v>
      </c>
      <c r="N27" s="57">
        <f t="shared" si="13"/>
        <v>-0.024378110709046052</v>
      </c>
      <c r="O27" s="1"/>
    </row>
    <row r="28" spans="1:15" s="30" customFormat="1" ht="15">
      <c r="A28" s="18" t="s">
        <v>23</v>
      </c>
      <c r="B28" s="50">
        <v>330.75</v>
      </c>
      <c r="C28" s="45">
        <v>82.5</v>
      </c>
      <c r="D28" s="2">
        <v>738.84</v>
      </c>
      <c r="E28" s="4">
        <f t="shared" si="7"/>
        <v>1152.0900000000001</v>
      </c>
      <c r="F28" s="53">
        <f t="shared" si="8"/>
        <v>0.00030981602079729285</v>
      </c>
      <c r="G28" s="50">
        <v>2371.42</v>
      </c>
      <c r="H28" s="45">
        <v>1040.4</v>
      </c>
      <c r="I28" s="2">
        <v>973.33</v>
      </c>
      <c r="J28" s="4">
        <f t="shared" si="9"/>
        <v>4385.150000000001</v>
      </c>
      <c r="K28" s="5">
        <f t="shared" si="10"/>
        <v>0.0010061245790307103</v>
      </c>
      <c r="L28" s="55">
        <f t="shared" si="11"/>
        <v>-0.8788769630285302</v>
      </c>
      <c r="M28" s="56">
        <f t="shared" si="12"/>
        <v>-0.24091520861372817</v>
      </c>
      <c r="N28" s="57">
        <f t="shared" si="13"/>
        <v>-0.7372746656328746</v>
      </c>
      <c r="O28" s="1"/>
    </row>
    <row r="29" spans="1:15" s="30" customFormat="1" ht="15">
      <c r="A29" s="18" t="s">
        <v>13</v>
      </c>
      <c r="B29" s="50">
        <v>25284.89</v>
      </c>
      <c r="C29" s="45">
        <v>20336.34</v>
      </c>
      <c r="D29" s="2">
        <v>48839.07</v>
      </c>
      <c r="E29" s="4">
        <f t="shared" si="7"/>
        <v>94460.29999999999</v>
      </c>
      <c r="F29" s="53">
        <f t="shared" si="8"/>
        <v>0.025401934110458827</v>
      </c>
      <c r="G29" s="50">
        <v>31400.68</v>
      </c>
      <c r="H29" s="45">
        <v>20980.29</v>
      </c>
      <c r="I29" s="2">
        <v>58711.08</v>
      </c>
      <c r="J29" s="4">
        <f t="shared" si="9"/>
        <v>111092.05</v>
      </c>
      <c r="K29" s="5">
        <f t="shared" si="10"/>
        <v>0.025488852613914828</v>
      </c>
      <c r="L29" s="55">
        <f t="shared" si="11"/>
        <v>-0.12904953841060995</v>
      </c>
      <c r="M29" s="56">
        <f t="shared" si="12"/>
        <v>-0.16814560386216715</v>
      </c>
      <c r="N29" s="57">
        <f t="shared" si="13"/>
        <v>-0.1497114329963306</v>
      </c>
      <c r="O29" s="1"/>
    </row>
    <row r="30" spans="1:15" s="30" customFormat="1" ht="15">
      <c r="A30" s="18" t="s">
        <v>28</v>
      </c>
      <c r="B30" s="50">
        <v>10710.64</v>
      </c>
      <c r="C30" s="45">
        <v>4670.25</v>
      </c>
      <c r="D30" s="2">
        <v>4776.92</v>
      </c>
      <c r="E30" s="4">
        <f t="shared" si="7"/>
        <v>20157.809999999998</v>
      </c>
      <c r="F30" s="53">
        <f t="shared" si="8"/>
        <v>0.005420767893296423</v>
      </c>
      <c r="G30" s="50">
        <v>11811.29</v>
      </c>
      <c r="H30" s="45">
        <v>8169.4</v>
      </c>
      <c r="I30" s="2">
        <v>5571.04</v>
      </c>
      <c r="J30" s="4">
        <f t="shared" si="9"/>
        <v>25551.730000000003</v>
      </c>
      <c r="K30" s="5">
        <f t="shared" si="10"/>
        <v>0.0058625642429007835</v>
      </c>
      <c r="L30" s="55">
        <f t="shared" si="11"/>
        <v>-0.23021226994663357</v>
      </c>
      <c r="M30" s="56">
        <f t="shared" si="12"/>
        <v>-0.1425443005255751</v>
      </c>
      <c r="N30" s="57">
        <f t="shared" si="13"/>
        <v>-0.21109803524066684</v>
      </c>
      <c r="O30" s="1"/>
    </row>
    <row r="31" spans="1:15" s="30" customFormat="1" ht="15">
      <c r="A31" s="18" t="s">
        <v>24</v>
      </c>
      <c r="B31" s="50">
        <v>7717.34</v>
      </c>
      <c r="C31" s="45">
        <v>8576.09</v>
      </c>
      <c r="D31" s="2">
        <v>27752.4</v>
      </c>
      <c r="E31" s="4">
        <f t="shared" si="7"/>
        <v>44045.83</v>
      </c>
      <c r="F31" s="53">
        <f t="shared" si="8"/>
        <v>0.011844650837446747</v>
      </c>
      <c r="G31" s="50">
        <v>9072.24</v>
      </c>
      <c r="H31" s="45">
        <v>19576.06</v>
      </c>
      <c r="I31" s="2">
        <v>42551.01</v>
      </c>
      <c r="J31" s="4">
        <f t="shared" si="9"/>
        <v>71199.31</v>
      </c>
      <c r="K31" s="5">
        <f t="shared" si="10"/>
        <v>0.016335900893020085</v>
      </c>
      <c r="L31" s="55">
        <f t="shared" si="11"/>
        <v>-0.4312601445810048</v>
      </c>
      <c r="M31" s="56">
        <f t="shared" si="12"/>
        <v>-0.347785164206443</v>
      </c>
      <c r="N31" s="57">
        <f t="shared" si="13"/>
        <v>-0.3813727970116564</v>
      </c>
      <c r="O31" s="1"/>
    </row>
    <row r="32" spans="1:15" s="30" customFormat="1" ht="15">
      <c r="A32" s="18" t="s">
        <v>25</v>
      </c>
      <c r="B32" s="50">
        <v>2471.89</v>
      </c>
      <c r="C32" s="45">
        <v>2597.85</v>
      </c>
      <c r="D32" s="2">
        <v>9500.35</v>
      </c>
      <c r="E32" s="4">
        <f t="shared" si="7"/>
        <v>14570.09</v>
      </c>
      <c r="F32" s="53">
        <f t="shared" si="8"/>
        <v>0.003918137737901056</v>
      </c>
      <c r="G32" s="50">
        <v>1909.17</v>
      </c>
      <c r="H32" s="45">
        <v>4672.69</v>
      </c>
      <c r="I32" s="2">
        <v>11237.73</v>
      </c>
      <c r="J32" s="4">
        <f t="shared" si="9"/>
        <v>17819.59</v>
      </c>
      <c r="K32" s="5">
        <f t="shared" si="10"/>
        <v>0.004088509512160326</v>
      </c>
      <c r="L32" s="55">
        <f t="shared" si="11"/>
        <v>-0.22974052927288036</v>
      </c>
      <c r="M32" s="56">
        <f t="shared" si="12"/>
        <v>-0.1546023974592733</v>
      </c>
      <c r="N32" s="57">
        <f t="shared" si="13"/>
        <v>-0.18235548629345566</v>
      </c>
      <c r="O32" s="1"/>
    </row>
    <row r="33" spans="1:15" s="30" customFormat="1" ht="15">
      <c r="A33" s="18" t="s">
        <v>26</v>
      </c>
      <c r="B33" s="50">
        <v>46248.01</v>
      </c>
      <c r="C33" s="45">
        <v>163399.77</v>
      </c>
      <c r="D33" s="2">
        <v>33581.17</v>
      </c>
      <c r="E33" s="4">
        <f t="shared" si="7"/>
        <v>243228.95</v>
      </c>
      <c r="F33" s="53">
        <f t="shared" si="8"/>
        <v>0.06540828010980365</v>
      </c>
      <c r="G33" s="50">
        <v>130852.53</v>
      </c>
      <c r="H33" s="45">
        <v>169888.46</v>
      </c>
      <c r="I33" s="2">
        <v>25260.16</v>
      </c>
      <c r="J33" s="4">
        <f t="shared" si="9"/>
        <v>326001.14999999997</v>
      </c>
      <c r="K33" s="5">
        <f t="shared" si="10"/>
        <v>0.07479738887091146</v>
      </c>
      <c r="L33" s="55">
        <f t="shared" si="11"/>
        <v>-0.3028958905801301</v>
      </c>
      <c r="M33" s="56">
        <f t="shared" si="12"/>
        <v>0.3294124027717955</v>
      </c>
      <c r="N33" s="57">
        <f t="shared" si="13"/>
        <v>-0.25390155832272354</v>
      </c>
      <c r="O33" s="1"/>
    </row>
    <row r="34" spans="1:15" s="30" customFormat="1" ht="15">
      <c r="A34" s="18" t="s">
        <v>14</v>
      </c>
      <c r="B34" s="50">
        <v>7736.34</v>
      </c>
      <c r="C34" s="45">
        <v>6768.73</v>
      </c>
      <c r="D34" s="2">
        <v>8688.99</v>
      </c>
      <c r="E34" s="4">
        <f t="shared" si="7"/>
        <v>23194.059999999998</v>
      </c>
      <c r="F34" s="53">
        <f t="shared" si="8"/>
        <v>0.006237265643598726</v>
      </c>
      <c r="G34" s="50">
        <v>14220.92</v>
      </c>
      <c r="H34" s="45">
        <v>9334.42</v>
      </c>
      <c r="I34" s="2">
        <v>10571.98</v>
      </c>
      <c r="J34" s="4">
        <f t="shared" si="9"/>
        <v>34127.32</v>
      </c>
      <c r="K34" s="5">
        <f t="shared" si="10"/>
        <v>0.007830139326692664</v>
      </c>
      <c r="L34" s="55">
        <f t="shared" si="11"/>
        <v>-0.38421309138394943</v>
      </c>
      <c r="M34" s="56">
        <f t="shared" si="12"/>
        <v>-0.17811138500072832</v>
      </c>
      <c r="N34" s="57">
        <f t="shared" si="13"/>
        <v>-0.32036679118079014</v>
      </c>
      <c r="O34" s="1"/>
    </row>
    <row r="35" spans="1:15" s="30" customFormat="1" ht="15">
      <c r="A35" s="18" t="s">
        <v>27</v>
      </c>
      <c r="B35" s="50">
        <v>1132292.68</v>
      </c>
      <c r="C35" s="45">
        <v>48113.74</v>
      </c>
      <c r="D35" s="11">
        <v>996097.78</v>
      </c>
      <c r="E35" s="4">
        <f t="shared" si="7"/>
        <v>2176504.2</v>
      </c>
      <c r="F35" s="53">
        <f t="shared" si="8"/>
        <v>0.5852979111810667</v>
      </c>
      <c r="G35" s="50">
        <v>1332050.74</v>
      </c>
      <c r="H35" s="45">
        <v>56206.7</v>
      </c>
      <c r="I35" s="11">
        <v>1086202.17</v>
      </c>
      <c r="J35" s="4">
        <f t="shared" si="9"/>
        <v>2474459.61</v>
      </c>
      <c r="K35" s="5">
        <f t="shared" si="10"/>
        <v>0.5677376220744433</v>
      </c>
      <c r="L35" s="55">
        <f t="shared" si="11"/>
        <v>-0.14972080394541232</v>
      </c>
      <c r="M35" s="56">
        <f t="shared" si="12"/>
        <v>-0.08295360890321168</v>
      </c>
      <c r="N35" s="57">
        <f t="shared" si="13"/>
        <v>-0.12041231499430283</v>
      </c>
      <c r="O35" s="1"/>
    </row>
    <row r="36" spans="1:15" s="30" customFormat="1" ht="15.75" thickBot="1">
      <c r="A36" s="19" t="s">
        <v>9</v>
      </c>
      <c r="B36" s="50">
        <v>569.42</v>
      </c>
      <c r="C36" s="45">
        <v>0</v>
      </c>
      <c r="D36" s="33">
        <v>2537.07</v>
      </c>
      <c r="E36" s="4">
        <f t="shared" si="7"/>
        <v>3106.4900000000002</v>
      </c>
      <c r="F36" s="53">
        <f t="shared" si="8"/>
        <v>0.0008353864458910173</v>
      </c>
      <c r="G36" s="52">
        <v>43.5</v>
      </c>
      <c r="H36" s="45">
        <v>0</v>
      </c>
      <c r="I36" s="33">
        <v>2434.31</v>
      </c>
      <c r="J36" s="4">
        <f t="shared" si="9"/>
        <v>2477.81</v>
      </c>
      <c r="K36" s="5">
        <f t="shared" si="10"/>
        <v>0.0005685063323188679</v>
      </c>
      <c r="L36" s="55">
        <f t="shared" si="11"/>
        <v>12.090114942528734</v>
      </c>
      <c r="M36" s="56">
        <f t="shared" si="12"/>
        <v>0.04221319388245548</v>
      </c>
      <c r="N36" s="57">
        <f t="shared" si="13"/>
        <v>0.25372405470960246</v>
      </c>
      <c r="O36" s="1"/>
    </row>
    <row r="37" spans="1:15" s="30" customFormat="1" ht="16.5" thickBot="1" thickTop="1">
      <c r="A37" s="12" t="s">
        <v>8</v>
      </c>
      <c r="B37" s="13">
        <f>SUM(B23:B36)</f>
        <v>1679688.98</v>
      </c>
      <c r="C37" s="13">
        <f>SUM(C23:C36)</f>
        <v>268434.34</v>
      </c>
      <c r="D37" s="13">
        <f>SUM(D23:D36)</f>
        <v>1770502.97</v>
      </c>
      <c r="E37" s="14">
        <f>SUM(E23:E36)</f>
        <v>3718626.290000001</v>
      </c>
      <c r="F37" s="54">
        <f>IF(E$37=0,"0.00%",E37/E$37)</f>
        <v>1</v>
      </c>
      <c r="G37" s="13">
        <f>SUM(G23:G36)</f>
        <v>2054602.2400000002</v>
      </c>
      <c r="H37" s="13">
        <f>SUM(H23:H36)</f>
        <v>314346.1</v>
      </c>
      <c r="I37" s="14">
        <f>SUM(I23:I36)</f>
        <v>1989507.95</v>
      </c>
      <c r="J37" s="14">
        <f>SUM(J23:J36)</f>
        <v>4358456.289999999</v>
      </c>
      <c r="K37" s="15">
        <f>IF(J$37=0,"0.00%",J37/J$37)</f>
        <v>1</v>
      </c>
      <c r="L37" s="58">
        <f>IF(H37=0,"0.00%",(B37+C37)/(G37+H37)-1)</f>
        <v>-0.17764212621031672</v>
      </c>
      <c r="M37" s="59">
        <f>IF(I37=0,"0.00%",D37/I37-1)</f>
        <v>-0.11007997228661492</v>
      </c>
      <c r="N37" s="54">
        <f>IF(J37=0,"0.00%",E37/J37-1)</f>
        <v>-0.14680197699080244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 xml:space="preserve">&amp;C&amp;"Arial,Bold"&amp;14Prairie Land Border Sales Jan - June 08- 09 </oddHeader>
    <oddFooter>&amp;LStatistics and Reference Materials/Prairie Land Border (June 08-09)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2008-05-21T20:34:09Z</cp:lastPrinted>
  <dcterms:created xsi:type="dcterms:W3CDTF">2006-01-31T19:56:50Z</dcterms:created>
  <dcterms:modified xsi:type="dcterms:W3CDTF">2009-07-23T19:15:06Z</dcterms:modified>
  <cp:category/>
  <cp:version/>
  <cp:contentType/>
  <cp:contentStatus/>
</cp:coreProperties>
</file>