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<sst xmlns="http://schemas.openxmlformats.org/spreadsheetml/2006/main" count="90" uniqueCount="34">
  <si>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</si>
  <si>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</si>
  <si>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</si>
  <si>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</si>
  <si>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</si>
  <si>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</si>
  <si>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</si>
  <si>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</si>
  <si>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</si>
  <si>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</si>
  <si>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</si>
  <si>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</si>
  <si>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</si>
  <si>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</si>
  <si>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</si>
  <si>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</si>
  <si>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</si>
  <si>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</si>
  <si>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</si>
  <si>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</si>
  <si>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</si>
  <si>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</si>
  <si>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</si>
  <si>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</si>
  <si>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</si>
  <si>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</si>
  <si>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</si>
  <si>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</si>
  <si>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</si>
  <si>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 xml:space="preserve"> </t>
  </si>
  <si>
    <t>July 16</t>
  </si>
  <si>
    <t>Jan - July 16</t>
  </si>
  <si>
    <t>July 17</t>
  </si>
  <si>
    <t>Jan - July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</si>
</sst>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M22" sqref="M22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17</v>
      </c>
      <c r="B1" s="38"/>
      <c r="C1" s="25"/>
      <c r="D1" s="31" t="s">
        <v>32</v>
      </c>
      <c r="E1" s="26"/>
      <c r="F1" s="27"/>
      <c r="G1" s="28"/>
      <c r="H1" s="26"/>
      <c r="I1" s="31" t="s">
        <v>30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20</v>
      </c>
      <c r="B4" s="59">
        <v>2920.96</v>
      </c>
      <c r="C4" s="60">
        <v>1055.1</v>
      </c>
      <c r="D4" s="60">
        <v>3397.95</v>
      </c>
      <c r="E4" s="4">
        <f>SUM(B4:D4)</f>
        <v>7374.01</v>
      </c>
      <c r="F4" s="52">
        <f>IF(E$18=0,"0.00%",E4/E$18)</f>
        <v>0.007740756272541812</v>
      </c>
      <c r="G4" s="59">
        <v>3096.2</v>
      </c>
      <c r="H4" s="60">
        <v>1353.25</v>
      </c>
      <c r="I4" s="60">
        <v>2664.55</v>
      </c>
      <c r="J4" s="4">
        <f>SUM(G4:I4)</f>
        <v>7114</v>
      </c>
      <c r="K4" s="5">
        <f>IF(J$18=0,"0.00%",J4/J$18)</f>
        <v>0.007170928206297746</v>
      </c>
      <c r="L4" s="54">
        <f>IF((G4+H4)=0,"0.00%",(B4+C4)/(G4+H4)-1)</f>
        <v>-0.10639292496825448</v>
      </c>
      <c r="M4" s="55">
        <f>IF(I4=0,"0.00%",D4/I4-1)</f>
        <v>0.27524347450789044</v>
      </c>
      <c r="N4" s="56">
        <f>IF(J4=0,"0.00%",E4/J4-1)</f>
        <v>0.03654905819510823</v>
      </c>
      <c r="O4" s="1"/>
    </row>
    <row r="5" spans="1:15" s="30" customFormat="1" ht="13.5">
      <c r="A5" s="18" t="s">
        <v>21</v>
      </c>
      <c r="B5" s="50">
        <v>133572.87</v>
      </c>
      <c r="C5" s="2">
        <v>0</v>
      </c>
      <c r="D5" s="2">
        <v>116508.05</v>
      </c>
      <c r="E5" s="4">
        <f aca="true" t="shared" si="0" ref="E5:E17">SUM(B5:D5)</f>
        <v>250080.91999999998</v>
      </c>
      <c r="F5" s="52">
        <f aca="true" t="shared" si="1" ref="F5:F17">IF(E$18=0,"0.00%",E5/E$18)</f>
        <v>0.26251869066261463</v>
      </c>
      <c r="G5" s="50">
        <v>137191.71</v>
      </c>
      <c r="H5" s="2">
        <v>0</v>
      </c>
      <c r="I5" s="2">
        <v>115167.65</v>
      </c>
      <c r="J5" s="4">
        <f aca="true" t="shared" si="2" ref="J5:J16">SUM(G5:I5)</f>
        <v>252359.36</v>
      </c>
      <c r="K5" s="5">
        <f aca="true" t="shared" si="3" ref="K5:K17">IF(J$18=0,"0.00%",J5/J$18)</f>
        <v>0.2543788097761101</v>
      </c>
      <c r="L5" s="54">
        <f aca="true" t="shared" si="4" ref="L5:L17">IF((G5+H5)=0,"0.00%",(B5+C5)/(G5+H5)-1)</f>
        <v>-0.02637797866941083</v>
      </c>
      <c r="M5" s="55">
        <f aca="true" t="shared" si="5" ref="M5:M17">IF(I5=0,"0.00%",D5/I5-1)</f>
        <v>0.011638684995309179</v>
      </c>
      <c r="N5" s="56">
        <f aca="true" t="shared" si="6" ref="N5:N17">IF(J5=0,"0.00%",E5/J5-1)</f>
        <v>-0.009028553567420716</v>
      </c>
      <c r="O5" s="1"/>
    </row>
    <row r="6" spans="1:15" s="30" customFormat="1" ht="13.5">
      <c r="A6" s="18" t="s">
        <v>22</v>
      </c>
      <c r="B6" s="50">
        <v>0</v>
      </c>
      <c r="C6" s="2">
        <v>0</v>
      </c>
      <c r="D6" s="2">
        <v>28416.13</v>
      </c>
      <c r="E6" s="4">
        <f t="shared" si="0"/>
        <v>28416.13</v>
      </c>
      <c r="F6" s="52">
        <f t="shared" si="1"/>
        <v>0.029829405783130692</v>
      </c>
      <c r="G6" s="50">
        <v>0</v>
      </c>
      <c r="H6" s="2">
        <v>0</v>
      </c>
      <c r="I6" s="2">
        <v>32816.38</v>
      </c>
      <c r="J6" s="4">
        <f t="shared" si="2"/>
        <v>32816.38</v>
      </c>
      <c r="K6" s="5">
        <f t="shared" si="3"/>
        <v>0.033078985798507904</v>
      </c>
      <c r="L6" s="54" t="str">
        <f t="shared" si="4"/>
        <v>0.00%</v>
      </c>
      <c r="M6" s="55">
        <f t="shared" si="5"/>
        <v>-0.13408700167416387</v>
      </c>
      <c r="N6" s="56">
        <f t="shared" si="6"/>
        <v>-0.13408700167416387</v>
      </c>
      <c r="O6" s="1"/>
    </row>
    <row r="7" spans="1:15" s="30" customFormat="1" ht="13.5">
      <c r="A7" s="18" t="s">
        <v>15</v>
      </c>
      <c r="B7" s="50">
        <v>5578.53</v>
      </c>
      <c r="C7" s="2">
        <v>8031.3</v>
      </c>
      <c r="D7" s="2">
        <v>18927.53</v>
      </c>
      <c r="E7" s="4">
        <f t="shared" si="0"/>
        <v>32537.36</v>
      </c>
      <c r="F7" s="52">
        <f t="shared" si="1"/>
        <v>0.03415560509301602</v>
      </c>
      <c r="G7" s="50">
        <v>3798.6</v>
      </c>
      <c r="H7" s="2">
        <v>8332.2</v>
      </c>
      <c r="I7" s="2">
        <v>10224.63</v>
      </c>
      <c r="J7" s="4">
        <f t="shared" si="2"/>
        <v>22355.43</v>
      </c>
      <c r="K7" s="5">
        <f t="shared" si="3"/>
        <v>0.02253432436757307</v>
      </c>
      <c r="L7" s="54">
        <f t="shared" si="4"/>
        <v>0.12192353348501328</v>
      </c>
      <c r="M7" s="55">
        <f t="shared" si="5"/>
        <v>0.851170164592753</v>
      </c>
      <c r="N7" s="56">
        <f t="shared" si="6"/>
        <v>0.45545668323087507</v>
      </c>
      <c r="O7" s="1"/>
    </row>
    <row r="8" spans="1:15" s="30" customFormat="1" ht="13.5">
      <c r="A8" s="18" t="s">
        <v>16</v>
      </c>
      <c r="B8" s="50">
        <v>32.04</v>
      </c>
      <c r="C8" s="2">
        <v>18</v>
      </c>
      <c r="D8" s="2">
        <v>849.26</v>
      </c>
      <c r="E8" s="4">
        <f t="shared" si="0"/>
        <v>899.3</v>
      </c>
      <c r="F8" s="52">
        <f t="shared" si="1"/>
        <v>0.0009440266714985266</v>
      </c>
      <c r="G8" s="50">
        <v>104.04</v>
      </c>
      <c r="H8" s="2">
        <v>38.97</v>
      </c>
      <c r="I8" s="2">
        <v>887.16</v>
      </c>
      <c r="J8" s="4">
        <f t="shared" si="2"/>
        <v>1030.17</v>
      </c>
      <c r="K8" s="5">
        <f t="shared" si="3"/>
        <v>0.0010384137068149774</v>
      </c>
      <c r="L8" s="54">
        <f t="shared" si="4"/>
        <v>-0.6500943989930774</v>
      </c>
      <c r="M8" s="55">
        <f t="shared" si="5"/>
        <v>-0.042720591550565845</v>
      </c>
      <c r="N8" s="56">
        <f t="shared" si="6"/>
        <v>-0.12703728510828316</v>
      </c>
      <c r="O8" s="1"/>
    </row>
    <row r="9" spans="1:15" s="30" customFormat="1" ht="13.5">
      <c r="A9" s="18" t="s">
        <v>23</v>
      </c>
      <c r="B9" s="50">
        <v>1000.5</v>
      </c>
      <c r="C9" s="2">
        <v>0</v>
      </c>
      <c r="D9" s="2">
        <v>477.61</v>
      </c>
      <c r="E9" s="4">
        <f t="shared" si="0"/>
        <v>1478.1100000000001</v>
      </c>
      <c r="F9" s="52">
        <f t="shared" si="1"/>
        <v>0.0015516237778368592</v>
      </c>
      <c r="G9" s="50">
        <v>1482.45</v>
      </c>
      <c r="H9" s="2">
        <v>0</v>
      </c>
      <c r="I9" s="2">
        <v>53.05</v>
      </c>
      <c r="J9" s="4">
        <f t="shared" si="2"/>
        <v>1535.5</v>
      </c>
      <c r="K9" s="5">
        <f t="shared" si="3"/>
        <v>0.0015477874979997455</v>
      </c>
      <c r="L9" s="54">
        <f t="shared" si="4"/>
        <v>-0.3251037134473338</v>
      </c>
      <c r="M9" s="55">
        <f t="shared" si="5"/>
        <v>8.003016022620171</v>
      </c>
      <c r="N9" s="56">
        <f t="shared" si="6"/>
        <v>-0.037375447736893386</v>
      </c>
      <c r="O9" s="1"/>
    </row>
    <row r="10" spans="1:15" s="30" customFormat="1" ht="13.5">
      <c r="A10" s="18" t="s">
        <v>13</v>
      </c>
      <c r="B10" s="50">
        <v>2921.61</v>
      </c>
      <c r="C10" s="2">
        <v>9686.69</v>
      </c>
      <c r="D10" s="2">
        <v>25175.23</v>
      </c>
      <c r="E10" s="4">
        <f t="shared" si="0"/>
        <v>37783.53</v>
      </c>
      <c r="F10" s="52">
        <f t="shared" si="1"/>
        <v>0.03966269327628681</v>
      </c>
      <c r="G10" s="50">
        <v>4292.1</v>
      </c>
      <c r="H10" s="2">
        <v>6172.89</v>
      </c>
      <c r="I10" s="2">
        <v>22224.95</v>
      </c>
      <c r="J10" s="4">
        <f t="shared" si="2"/>
        <v>32689.940000000002</v>
      </c>
      <c r="K10" s="5">
        <f t="shared" si="3"/>
        <v>0.03295153399046682</v>
      </c>
      <c r="L10" s="54">
        <f t="shared" si="4"/>
        <v>0.20480764912341054</v>
      </c>
      <c r="M10" s="55">
        <f t="shared" si="5"/>
        <v>0.13274630539101318</v>
      </c>
      <c r="N10" s="56">
        <f t="shared" si="6"/>
        <v>0.15581521409950572</v>
      </c>
      <c r="O10" s="1"/>
    </row>
    <row r="11" spans="1:15" s="30" customFormat="1" ht="13.5">
      <c r="A11" s="18" t="s">
        <v>28</v>
      </c>
      <c r="B11" s="50">
        <v>831.97</v>
      </c>
      <c r="C11" s="2">
        <v>1229.51</v>
      </c>
      <c r="D11" s="2">
        <v>1970.75</v>
      </c>
      <c r="E11" s="4">
        <f t="shared" si="0"/>
        <v>4032.23</v>
      </c>
      <c r="F11" s="52">
        <f t="shared" si="1"/>
        <v>0.004232772896270993</v>
      </c>
      <c r="G11" s="50">
        <v>667.72</v>
      </c>
      <c r="H11" s="2">
        <v>379.7</v>
      </c>
      <c r="I11" s="2">
        <v>1335.73</v>
      </c>
      <c r="J11" s="4">
        <f t="shared" si="2"/>
        <v>2383.15</v>
      </c>
      <c r="K11" s="5">
        <f t="shared" si="3"/>
        <v>0.0024022206290186215</v>
      </c>
      <c r="L11" s="54">
        <f t="shared" si="4"/>
        <v>0.9681503121956807</v>
      </c>
      <c r="M11" s="55">
        <f t="shared" si="5"/>
        <v>0.47541044971663426</v>
      </c>
      <c r="N11" s="56">
        <f t="shared" si="6"/>
        <v>0.6919749071606907</v>
      </c>
      <c r="O11" s="1"/>
    </row>
    <row r="12" spans="1:15" s="30" customFormat="1" ht="13.5">
      <c r="A12" s="18" t="s">
        <v>24</v>
      </c>
      <c r="B12" s="50">
        <v>1502.67</v>
      </c>
      <c r="C12" s="2">
        <v>1479.48</v>
      </c>
      <c r="D12" s="2">
        <v>3116.44</v>
      </c>
      <c r="E12" s="4">
        <f t="shared" si="0"/>
        <v>6098.59</v>
      </c>
      <c r="F12" s="52">
        <f t="shared" si="1"/>
        <v>0.006401903278699211</v>
      </c>
      <c r="G12" s="50">
        <v>1464.36</v>
      </c>
      <c r="H12" s="2">
        <v>1932.9</v>
      </c>
      <c r="I12" s="2">
        <v>3546.01</v>
      </c>
      <c r="J12" s="4">
        <f t="shared" si="2"/>
        <v>6943.27</v>
      </c>
      <c r="K12" s="5">
        <f t="shared" si="3"/>
        <v>0.00699883197736027</v>
      </c>
      <c r="L12" s="54">
        <f t="shared" si="4"/>
        <v>-0.12218964695077805</v>
      </c>
      <c r="M12" s="55">
        <f t="shared" si="5"/>
        <v>-0.12114179035028105</v>
      </c>
      <c r="N12" s="56">
        <f t="shared" si="6"/>
        <v>-0.12165449420806052</v>
      </c>
      <c r="O12" s="1"/>
    </row>
    <row r="13" spans="1:15" s="30" customFormat="1" ht="13.5">
      <c r="A13" s="18" t="s">
        <v>25</v>
      </c>
      <c r="B13" s="50">
        <v>1222.39</v>
      </c>
      <c r="C13" s="2">
        <v>189.15</v>
      </c>
      <c r="D13" s="2">
        <v>1209.35</v>
      </c>
      <c r="E13" s="4">
        <f t="shared" si="0"/>
        <v>2620.8900000000003</v>
      </c>
      <c r="F13" s="52">
        <f t="shared" si="1"/>
        <v>0.002751239923344572</v>
      </c>
      <c r="G13" s="50">
        <v>1122.96</v>
      </c>
      <c r="H13" s="2">
        <v>1608.63</v>
      </c>
      <c r="I13" s="2">
        <v>1283.39</v>
      </c>
      <c r="J13" s="4">
        <f t="shared" si="2"/>
        <v>4014.9800000000005</v>
      </c>
      <c r="K13" s="5">
        <f t="shared" si="3"/>
        <v>0.0040471089864663095</v>
      </c>
      <c r="L13" s="54">
        <f t="shared" si="4"/>
        <v>-0.48325334329090375</v>
      </c>
      <c r="M13" s="55">
        <f t="shared" si="5"/>
        <v>-0.057690959100507366</v>
      </c>
      <c r="N13" s="56">
        <f t="shared" si="6"/>
        <v>-0.34722215303687687</v>
      </c>
      <c r="O13" s="1"/>
    </row>
    <row r="14" spans="1:15" s="30" customFormat="1" ht="13.5">
      <c r="A14" s="18" t="s">
        <v>26</v>
      </c>
      <c r="B14" s="50">
        <v>27755.58</v>
      </c>
      <c r="C14" s="2">
        <v>18692.69</v>
      </c>
      <c r="D14" s="2">
        <v>3237</v>
      </c>
      <c r="E14" s="4">
        <f t="shared" si="0"/>
        <v>49685.270000000004</v>
      </c>
      <c r="F14" s="52">
        <f t="shared" si="1"/>
        <v>0.05215636612988503</v>
      </c>
      <c r="G14" s="50">
        <v>37218.21</v>
      </c>
      <c r="H14" s="2">
        <v>23020.13</v>
      </c>
      <c r="I14" s="2">
        <v>3813.8</v>
      </c>
      <c r="J14" s="4">
        <f t="shared" si="2"/>
        <v>64052.14</v>
      </c>
      <c r="K14" s="5">
        <f t="shared" si="3"/>
        <v>0.06456470303622887</v>
      </c>
      <c r="L14" s="54">
        <f t="shared" si="4"/>
        <v>-0.2289251330630956</v>
      </c>
      <c r="M14" s="55">
        <f t="shared" si="5"/>
        <v>-0.15124023283863863</v>
      </c>
      <c r="N14" s="56">
        <f t="shared" si="6"/>
        <v>-0.22429960966175366</v>
      </c>
      <c r="O14" s="1"/>
    </row>
    <row r="15" spans="1:15" s="30" customFormat="1" ht="13.5">
      <c r="A15" s="18" t="s">
        <v>14</v>
      </c>
      <c r="B15" s="50">
        <v>2487.83</v>
      </c>
      <c r="C15" s="2">
        <v>3178.3</v>
      </c>
      <c r="D15" s="2">
        <v>8325.77</v>
      </c>
      <c r="E15" s="4">
        <f t="shared" si="0"/>
        <v>13991.900000000001</v>
      </c>
      <c r="F15" s="52">
        <f t="shared" si="1"/>
        <v>0.014687786928655884</v>
      </c>
      <c r="G15" s="50">
        <v>1986.99</v>
      </c>
      <c r="H15" s="2">
        <v>2826.96</v>
      </c>
      <c r="I15" s="2">
        <v>4302.85</v>
      </c>
      <c r="J15" s="4">
        <f t="shared" si="2"/>
        <v>9116.8</v>
      </c>
      <c r="K15" s="5">
        <f t="shared" si="3"/>
        <v>0.00918975516884668</v>
      </c>
      <c r="L15" s="54">
        <f t="shared" si="4"/>
        <v>0.17702302682828042</v>
      </c>
      <c r="M15" s="55">
        <f t="shared" si="5"/>
        <v>0.9349431190954831</v>
      </c>
      <c r="N15" s="56">
        <f t="shared" si="6"/>
        <v>0.5347380659880663</v>
      </c>
      <c r="O15" s="1"/>
    </row>
    <row r="16" spans="1:15" s="30" customFormat="1" ht="13.5">
      <c r="A16" s="18" t="s">
        <v>27</v>
      </c>
      <c r="B16" s="50">
        <v>217734.73</v>
      </c>
      <c r="C16" s="2">
        <v>6568</v>
      </c>
      <c r="D16" s="2">
        <v>293320.42</v>
      </c>
      <c r="E16" s="4">
        <f t="shared" si="0"/>
        <v>517623.15</v>
      </c>
      <c r="F16" s="52">
        <f t="shared" si="1"/>
        <v>0.5433671293062189</v>
      </c>
      <c r="G16" s="50">
        <v>229290.93</v>
      </c>
      <c r="H16" s="2">
        <v>10919.5</v>
      </c>
      <c r="I16" s="2">
        <v>315439.7</v>
      </c>
      <c r="J16" s="4">
        <f t="shared" si="2"/>
        <v>555650.13</v>
      </c>
      <c r="K16" s="5">
        <f t="shared" si="3"/>
        <v>0.5600965968583089</v>
      </c>
      <c r="L16" s="54">
        <f t="shared" si="4"/>
        <v>-0.0662240186656341</v>
      </c>
      <c r="M16" s="55">
        <f t="shared" si="5"/>
        <v>-0.07012205502351176</v>
      </c>
      <c r="N16" s="56">
        <f t="shared" si="6"/>
        <v>-0.06843691371043137</v>
      </c>
      <c r="O16" s="1"/>
    </row>
    <row r="17" spans="1:15" s="30" customFormat="1" ht="14.2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5" thickBot="1" thickTop="1">
      <c r="A18" s="12" t="s">
        <v>29</v>
      </c>
      <c r="B18" s="13">
        <f>SUM(B4:B17)</f>
        <v>397561.68</v>
      </c>
      <c r="C18" s="13">
        <f>SUM(C4:C17)</f>
        <v>50128.22</v>
      </c>
      <c r="D18" s="13">
        <f>SUM(D4:D17)</f>
        <v>504931.49</v>
      </c>
      <c r="E18" s="14">
        <f>SUM(E4:E17)</f>
        <v>952621.3900000001</v>
      </c>
      <c r="F18" s="53">
        <f>IF(E$18=0,"0.00%",E18/E$18)</f>
        <v>1</v>
      </c>
      <c r="G18" s="13">
        <f>SUM(G4:G17)</f>
        <v>421716.27</v>
      </c>
      <c r="H18" s="13">
        <f>SUM(H4:H17)</f>
        <v>56585.130000000005</v>
      </c>
      <c r="I18" s="14">
        <f>SUM(I4:I17)</f>
        <v>513759.85000000003</v>
      </c>
      <c r="J18" s="14">
        <f>SUM(J4:J17)</f>
        <v>992061.25</v>
      </c>
      <c r="K18" s="15">
        <f>IF(J$18=0,"0.00%",J18/J$18)</f>
        <v>1</v>
      </c>
      <c r="L18" s="57">
        <f>IF(H18=0,"0.00%",(B18+C18)/(G18+H18)-1)</f>
        <v>-0.06400043988999404</v>
      </c>
      <c r="M18" s="58">
        <f>IF(I18=0,"0.00%",D18/I18-1)</f>
        <v>-0.017183826256567225</v>
      </c>
      <c r="N18" s="53">
        <f>IF(J18=0,"0.00%",E18/J18-1)</f>
        <v>-0.039755468727359244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17</v>
      </c>
      <c r="B20" s="38"/>
      <c r="C20" s="47"/>
      <c r="D20" s="36" t="s">
        <v>33</v>
      </c>
      <c r="E20" s="26"/>
      <c r="F20" s="27"/>
      <c r="G20" s="28"/>
      <c r="H20" s="26"/>
      <c r="I20" s="37" t="s">
        <v>31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20</v>
      </c>
      <c r="B23" s="49">
        <v>10784.55</v>
      </c>
      <c r="C23" s="44">
        <v>8737.36</v>
      </c>
      <c r="D23" s="4">
        <v>12371.21</v>
      </c>
      <c r="E23" s="4">
        <f aca="true" t="shared" si="7" ref="E23:E36">SUM(B23:D23)</f>
        <v>31893.12</v>
      </c>
      <c r="F23" s="52">
        <f>IF(E$37=0,"0.00%",E23/E$37)</f>
        <v>0.006745847012739494</v>
      </c>
      <c r="G23" s="49">
        <v>11819.01</v>
      </c>
      <c r="H23" s="44">
        <v>9796.16</v>
      </c>
      <c r="I23" s="4">
        <v>12103.84</v>
      </c>
      <c r="J23" s="4">
        <f>SUM(G23:I23)</f>
        <v>33719.009999999995</v>
      </c>
      <c r="K23" s="5">
        <f>IF(J$37=0,"0.00%",J23/J$37)</f>
        <v>0.007052109936227123</v>
      </c>
      <c r="L23" s="54">
        <f>IF((G23+H23)=0,"0.00",(B23+C23)/(G23+H23)-1)</f>
        <v>-0.09684217149344643</v>
      </c>
      <c r="M23" s="55">
        <f>IF(I23=0,"0.00%",D23/I23-1)</f>
        <v>0.022089683935015536</v>
      </c>
      <c r="N23" s="56">
        <f>IF(J23=0,"0.00%",E23/J23-1)</f>
        <v>-0.05415016633050607</v>
      </c>
      <c r="O23" s="1"/>
    </row>
    <row r="24" spans="1:15" s="30" customFormat="1" ht="13.5">
      <c r="A24" s="18" t="s">
        <v>21</v>
      </c>
      <c r="B24" s="50">
        <v>600122.44</v>
      </c>
      <c r="C24" s="45">
        <v>0</v>
      </c>
      <c r="D24" s="2">
        <v>548558.06</v>
      </c>
      <c r="E24" s="4">
        <f t="shared" si="7"/>
        <v>1148680.5</v>
      </c>
      <c r="F24" s="52">
        <f aca="true" t="shared" si="8" ref="F24:F36">IF(E$37=0,"0.00%",E24/E$37)</f>
        <v>0.24296221001636428</v>
      </c>
      <c r="G24" s="50">
        <v>574570.66</v>
      </c>
      <c r="H24" s="45">
        <v>0</v>
      </c>
      <c r="I24" s="2">
        <v>524806.04</v>
      </c>
      <c r="J24" s="4">
        <f aca="true" t="shared" si="9" ref="J24:J36">SUM(G24:I24)</f>
        <v>1099376.7000000002</v>
      </c>
      <c r="K24" s="5">
        <f aca="true" t="shared" si="10" ref="K24:K36">IF(J$37=0,"0.00%",J24/J$37)</f>
        <v>0.22992743113533248</v>
      </c>
      <c r="L24" s="54">
        <f aca="true" t="shared" si="11" ref="L24:L36">IF((G24+H24)=0,"0.00",(B24+C24)/(G24+H24)-1)</f>
        <v>0.04447108385241938</v>
      </c>
      <c r="M24" s="55">
        <f aca="true" t="shared" si="12" ref="M24:M36">IF(I24=0,"0.00%",D24/I24-1)</f>
        <v>0.0452586635626373</v>
      </c>
      <c r="N24" s="56">
        <f aca="true" t="shared" si="13" ref="N24:N36">IF(J24=0,"0.00%",E24/J24-1)</f>
        <v>0.04484704833202291</v>
      </c>
      <c r="O24" s="1"/>
    </row>
    <row r="25" spans="1:15" s="30" customFormat="1" ht="13.5">
      <c r="A25" s="18" t="s">
        <v>22</v>
      </c>
      <c r="B25" s="50">
        <v>0</v>
      </c>
      <c r="C25" s="45">
        <v>0</v>
      </c>
      <c r="D25" s="2">
        <v>115850.32</v>
      </c>
      <c r="E25" s="4">
        <f t="shared" si="7"/>
        <v>115850.32</v>
      </c>
      <c r="F25" s="52">
        <f t="shared" si="8"/>
        <v>0.024503985031784737</v>
      </c>
      <c r="G25" s="50">
        <v>0</v>
      </c>
      <c r="H25" s="45">
        <v>0</v>
      </c>
      <c r="I25" s="2">
        <v>132565.37</v>
      </c>
      <c r="J25" s="4">
        <f t="shared" si="9"/>
        <v>132565.37</v>
      </c>
      <c r="K25" s="5">
        <f t="shared" si="10"/>
        <v>0.027725178259285343</v>
      </c>
      <c r="L25" s="54" t="str">
        <f t="shared" si="11"/>
        <v>0.00</v>
      </c>
      <c r="M25" s="55">
        <f t="shared" si="12"/>
        <v>-0.12608911361994457</v>
      </c>
      <c r="N25" s="56">
        <f t="shared" si="13"/>
        <v>-0.12608911361994457</v>
      </c>
      <c r="O25" s="1"/>
    </row>
    <row r="26" spans="1:15" s="30" customFormat="1" ht="13.5">
      <c r="A26" s="18" t="s">
        <v>15</v>
      </c>
      <c r="B26" s="50">
        <v>10538.34</v>
      </c>
      <c r="C26" s="45">
        <v>30970.92</v>
      </c>
      <c r="D26" s="2">
        <v>52881.29</v>
      </c>
      <c r="E26" s="4">
        <f t="shared" si="7"/>
        <v>94390.54999999999</v>
      </c>
      <c r="F26" s="52">
        <f t="shared" si="8"/>
        <v>0.019964939452406592</v>
      </c>
      <c r="G26" s="50">
        <v>9247.56</v>
      </c>
      <c r="H26" s="45">
        <v>30537</v>
      </c>
      <c r="I26" s="2">
        <v>34360.86</v>
      </c>
      <c r="J26" s="4">
        <f t="shared" si="9"/>
        <v>74145.42</v>
      </c>
      <c r="K26" s="5">
        <f t="shared" si="10"/>
        <v>0.015507028619990126</v>
      </c>
      <c r="L26" s="54">
        <f t="shared" si="11"/>
        <v>0.04335098842364982</v>
      </c>
      <c r="M26" s="55">
        <f t="shared" si="12"/>
        <v>0.5389978597741734</v>
      </c>
      <c r="N26" s="56">
        <f t="shared" si="13"/>
        <v>0.27304626502891205</v>
      </c>
      <c r="O26" s="1"/>
    </row>
    <row r="27" spans="1:15" s="30" customFormat="1" ht="13.5">
      <c r="A27" s="18" t="s">
        <v>16</v>
      </c>
      <c r="B27" s="50">
        <v>253.47</v>
      </c>
      <c r="C27" s="45">
        <v>42</v>
      </c>
      <c r="D27" s="2">
        <v>3541.72</v>
      </c>
      <c r="E27" s="4">
        <f t="shared" si="7"/>
        <v>3837.1899999999996</v>
      </c>
      <c r="F27" s="52">
        <f t="shared" si="8"/>
        <v>0.0008116200829148686</v>
      </c>
      <c r="G27" s="50">
        <v>507.55</v>
      </c>
      <c r="H27" s="45">
        <v>51.96</v>
      </c>
      <c r="I27" s="2">
        <v>3811.59</v>
      </c>
      <c r="J27" s="4">
        <f t="shared" si="9"/>
        <v>4371.1</v>
      </c>
      <c r="K27" s="5">
        <f t="shared" si="10"/>
        <v>0.0009141869154000187</v>
      </c>
      <c r="L27" s="54">
        <f t="shared" si="11"/>
        <v>-0.4719129238083323</v>
      </c>
      <c r="M27" s="55">
        <f t="shared" si="12"/>
        <v>-0.07080247350843094</v>
      </c>
      <c r="N27" s="56">
        <f t="shared" si="13"/>
        <v>-0.1221454553773651</v>
      </c>
      <c r="O27" s="1"/>
    </row>
    <row r="28" spans="1:15" s="30" customFormat="1" ht="13.5">
      <c r="A28" s="18" t="s">
        <v>23</v>
      </c>
      <c r="B28" s="50">
        <v>4421.45</v>
      </c>
      <c r="C28" s="45">
        <v>437.5</v>
      </c>
      <c r="D28" s="2">
        <v>2095.21</v>
      </c>
      <c r="E28" s="4">
        <f t="shared" si="7"/>
        <v>6954.16</v>
      </c>
      <c r="F28" s="52">
        <f t="shared" si="8"/>
        <v>0.0014709034256326279</v>
      </c>
      <c r="G28" s="50">
        <v>1768.91</v>
      </c>
      <c r="H28" s="45">
        <v>263.5</v>
      </c>
      <c r="I28" s="2">
        <v>114.75</v>
      </c>
      <c r="J28" s="4">
        <f t="shared" si="9"/>
        <v>2147.16</v>
      </c>
      <c r="K28" s="5">
        <f t="shared" si="10"/>
        <v>0.00044906444082045793</v>
      </c>
      <c r="L28" s="54">
        <f t="shared" si="11"/>
        <v>1.3907331689964129</v>
      </c>
      <c r="M28" s="55">
        <f t="shared" si="12"/>
        <v>17.258910675381262</v>
      </c>
      <c r="N28" s="56">
        <f t="shared" si="13"/>
        <v>2.2387712140688167</v>
      </c>
      <c r="O28" s="1"/>
    </row>
    <row r="29" spans="1:15" s="30" customFormat="1" ht="13.5">
      <c r="A29" s="18" t="s">
        <v>13</v>
      </c>
      <c r="B29" s="50">
        <v>14852.61</v>
      </c>
      <c r="C29" s="45">
        <v>32428.05</v>
      </c>
      <c r="D29" s="2">
        <v>77727.03</v>
      </c>
      <c r="E29" s="4">
        <f t="shared" si="7"/>
        <v>125007.69</v>
      </c>
      <c r="F29" s="52">
        <f t="shared" si="8"/>
        <v>0.026440898606218666</v>
      </c>
      <c r="G29" s="50">
        <v>20087.65</v>
      </c>
      <c r="H29" s="45">
        <v>21265</v>
      </c>
      <c r="I29" s="2">
        <v>70923.76</v>
      </c>
      <c r="J29" s="4">
        <f t="shared" si="9"/>
        <v>112276.41</v>
      </c>
      <c r="K29" s="5">
        <f t="shared" si="10"/>
        <v>0.02348187525567656</v>
      </c>
      <c r="L29" s="54">
        <f t="shared" si="11"/>
        <v>0.14335260255388715</v>
      </c>
      <c r="M29" s="55">
        <f t="shared" si="12"/>
        <v>0.09592370737253653</v>
      </c>
      <c r="N29" s="56">
        <f t="shared" si="13"/>
        <v>0.1133922967433676</v>
      </c>
      <c r="O29" s="1"/>
    </row>
    <row r="30" spans="1:15" s="30" customFormat="1" ht="13.5">
      <c r="A30" s="18" t="s">
        <v>28</v>
      </c>
      <c r="B30" s="50">
        <v>2760.1</v>
      </c>
      <c r="C30" s="45">
        <v>2218.93</v>
      </c>
      <c r="D30" s="2">
        <v>6098.66</v>
      </c>
      <c r="E30" s="4">
        <f t="shared" si="7"/>
        <v>11077.689999999999</v>
      </c>
      <c r="F30" s="52">
        <f t="shared" si="8"/>
        <v>0.002343088477845822</v>
      </c>
      <c r="G30" s="50">
        <v>2565.68</v>
      </c>
      <c r="H30" s="45">
        <v>1827.71</v>
      </c>
      <c r="I30" s="2">
        <v>4934.79</v>
      </c>
      <c r="J30" s="4">
        <f t="shared" si="9"/>
        <v>9328.18</v>
      </c>
      <c r="K30" s="5">
        <f t="shared" si="10"/>
        <v>0.0019509277070980178</v>
      </c>
      <c r="L30" s="54">
        <f t="shared" si="11"/>
        <v>0.13330025333512396</v>
      </c>
      <c r="M30" s="55">
        <f t="shared" si="12"/>
        <v>0.23584995511460471</v>
      </c>
      <c r="N30" s="56">
        <f t="shared" si="13"/>
        <v>0.18755105497535407</v>
      </c>
      <c r="O30" s="1"/>
    </row>
    <row r="31" spans="1:15" s="30" customFormat="1" ht="13.5">
      <c r="A31" s="18" t="s">
        <v>24</v>
      </c>
      <c r="B31" s="50">
        <v>6557.4</v>
      </c>
      <c r="C31" s="45">
        <v>9338.33</v>
      </c>
      <c r="D31" s="2">
        <v>14071.22</v>
      </c>
      <c r="E31" s="4">
        <f t="shared" si="7"/>
        <v>29966.949999999997</v>
      </c>
      <c r="F31" s="52">
        <f t="shared" si="8"/>
        <v>0.006338434751395089</v>
      </c>
      <c r="G31" s="50">
        <v>6159.06</v>
      </c>
      <c r="H31" s="45">
        <v>10694.01</v>
      </c>
      <c r="I31" s="2">
        <v>12659.84</v>
      </c>
      <c r="J31" s="4">
        <f t="shared" si="9"/>
        <v>29512.91</v>
      </c>
      <c r="K31" s="5">
        <f t="shared" si="10"/>
        <v>0.0061724316893638585</v>
      </c>
      <c r="L31" s="54">
        <f t="shared" si="11"/>
        <v>-0.05680508061735934</v>
      </c>
      <c r="M31" s="55">
        <f t="shared" si="12"/>
        <v>0.11148482129316006</v>
      </c>
      <c r="N31" s="56">
        <f t="shared" si="13"/>
        <v>0.015384453786495333</v>
      </c>
      <c r="O31" s="1"/>
    </row>
    <row r="32" spans="1:15" s="30" customFormat="1" ht="13.5">
      <c r="A32" s="18" t="s">
        <v>25</v>
      </c>
      <c r="B32" s="50">
        <v>5402.4</v>
      </c>
      <c r="C32" s="45">
        <v>1721.53</v>
      </c>
      <c r="D32" s="2">
        <v>4146</v>
      </c>
      <c r="E32" s="4">
        <f t="shared" si="7"/>
        <v>11269.93</v>
      </c>
      <c r="F32" s="52">
        <f t="shared" si="8"/>
        <v>0.002383749963135723</v>
      </c>
      <c r="G32" s="50">
        <v>3363.58</v>
      </c>
      <c r="H32" s="45">
        <v>3673.51</v>
      </c>
      <c r="I32" s="2">
        <v>4147.09</v>
      </c>
      <c r="J32" s="4">
        <f t="shared" si="9"/>
        <v>11184.18</v>
      </c>
      <c r="K32" s="5">
        <f t="shared" si="10"/>
        <v>0.002339097942275075</v>
      </c>
      <c r="L32" s="54">
        <f t="shared" si="11"/>
        <v>0.01234032817542463</v>
      </c>
      <c r="M32" s="55">
        <f t="shared" si="12"/>
        <v>-0.00026283490351064476</v>
      </c>
      <c r="N32" s="56">
        <f t="shared" si="13"/>
        <v>0.007667079750147021</v>
      </c>
      <c r="O32" s="1"/>
    </row>
    <row r="33" spans="1:15" s="30" customFormat="1" ht="13.5">
      <c r="A33" s="18" t="s">
        <v>26</v>
      </c>
      <c r="B33" s="50">
        <v>136356.83</v>
      </c>
      <c r="C33" s="45">
        <v>88862.84</v>
      </c>
      <c r="D33" s="2">
        <v>16574.47</v>
      </c>
      <c r="E33" s="4">
        <f t="shared" si="7"/>
        <v>241794.13999999998</v>
      </c>
      <c r="F33" s="52">
        <f t="shared" si="8"/>
        <v>0.051142888404048105</v>
      </c>
      <c r="G33" s="50">
        <v>153583.18</v>
      </c>
      <c r="H33" s="45">
        <v>95441.63</v>
      </c>
      <c r="I33" s="2">
        <v>18664.18</v>
      </c>
      <c r="J33" s="4">
        <f t="shared" si="9"/>
        <v>267688.99</v>
      </c>
      <c r="K33" s="5">
        <f t="shared" si="10"/>
        <v>0.05598539773847462</v>
      </c>
      <c r="L33" s="54">
        <f t="shared" si="11"/>
        <v>-0.09559344709468909</v>
      </c>
      <c r="M33" s="55">
        <f t="shared" si="12"/>
        <v>-0.11196366515968015</v>
      </c>
      <c r="N33" s="56">
        <f t="shared" si="13"/>
        <v>-0.0967348339578703</v>
      </c>
      <c r="O33" s="1"/>
    </row>
    <row r="34" spans="1:15" s="30" customFormat="1" ht="13.5">
      <c r="A34" s="18" t="s">
        <v>14</v>
      </c>
      <c r="B34" s="50">
        <v>8285.85</v>
      </c>
      <c r="C34" s="45">
        <v>9799.17</v>
      </c>
      <c r="D34" s="2">
        <v>21230.68</v>
      </c>
      <c r="E34" s="4">
        <f t="shared" si="7"/>
        <v>39315.7</v>
      </c>
      <c r="F34" s="52">
        <f t="shared" si="8"/>
        <v>0.008315827908927131</v>
      </c>
      <c r="G34" s="50">
        <v>7029.25</v>
      </c>
      <c r="H34" s="45">
        <v>6827.49</v>
      </c>
      <c r="I34" s="2">
        <v>11337.63</v>
      </c>
      <c r="J34" s="4">
        <f t="shared" si="9"/>
        <v>25194.37</v>
      </c>
      <c r="K34" s="5">
        <f t="shared" si="10"/>
        <v>0.0052692373534686384</v>
      </c>
      <c r="L34" s="54">
        <f t="shared" si="11"/>
        <v>0.3051424793999167</v>
      </c>
      <c r="M34" s="55">
        <f t="shared" si="12"/>
        <v>0.8725853639605456</v>
      </c>
      <c r="N34" s="56">
        <f t="shared" si="13"/>
        <v>0.560495459898382</v>
      </c>
      <c r="O34" s="1"/>
    </row>
    <row r="35" spans="1:15" s="30" customFormat="1" ht="13.5">
      <c r="A35" s="18" t="s">
        <v>27</v>
      </c>
      <c r="B35" s="50">
        <v>1161182.33</v>
      </c>
      <c r="C35" s="45">
        <v>28161.2</v>
      </c>
      <c r="D35" s="11">
        <v>1678434.02</v>
      </c>
      <c r="E35" s="4">
        <f t="shared" si="7"/>
        <v>2867777.55</v>
      </c>
      <c r="F35" s="52">
        <f t="shared" si="8"/>
        <v>0.606575606866587</v>
      </c>
      <c r="G35" s="50">
        <v>1243641.63</v>
      </c>
      <c r="H35" s="45">
        <v>50723.6</v>
      </c>
      <c r="I35" s="11">
        <v>1685532.28</v>
      </c>
      <c r="J35" s="4">
        <f t="shared" si="9"/>
        <v>2979897.51</v>
      </c>
      <c r="K35" s="5">
        <f t="shared" si="10"/>
        <v>0.6232260330065877</v>
      </c>
      <c r="L35" s="54">
        <f t="shared" si="11"/>
        <v>-0.08113760905026779</v>
      </c>
      <c r="M35" s="55">
        <f t="shared" si="12"/>
        <v>-0.004211286893894384</v>
      </c>
      <c r="N35" s="56">
        <f t="shared" si="13"/>
        <v>-0.03762544168842907</v>
      </c>
      <c r="O35" s="1"/>
    </row>
    <row r="36" spans="1:15" s="30" customFormat="1" ht="14.2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5" thickBot="1" thickTop="1">
      <c r="A37" s="12" t="s">
        <v>8</v>
      </c>
      <c r="B37" s="13">
        <f>SUM(B23:B36)</f>
        <v>1961517.77</v>
      </c>
      <c r="C37" s="13">
        <f>SUM(C23:C36)</f>
        <v>212717.83000000002</v>
      </c>
      <c r="D37" s="13">
        <f>SUM(D23:D36)</f>
        <v>2553579.89</v>
      </c>
      <c r="E37" s="14">
        <f>SUM(E23:E36)</f>
        <v>4727815.489999999</v>
      </c>
      <c r="F37" s="53">
        <f>IF(E$37=0,"0.00%",E37/E$37)</f>
        <v>1</v>
      </c>
      <c r="G37" s="13">
        <f>SUM(G23:G36)</f>
        <v>2034343.7200000002</v>
      </c>
      <c r="H37" s="13">
        <f>SUM(H23:H36)</f>
        <v>231101.56999999998</v>
      </c>
      <c r="I37" s="14">
        <f>SUM(I23:I36)</f>
        <v>2515962.02</v>
      </c>
      <c r="J37" s="14">
        <f>SUM(J23:J36)</f>
        <v>4781407.31</v>
      </c>
      <c r="K37" s="15">
        <f>IF(J$37=0,"0.00%",J37/J$37)</f>
        <v>1</v>
      </c>
      <c r="L37" s="57">
        <f>IF(H37=0,"0.00%",(B37+C37)/(G37+H37)-1)</f>
        <v>-0.04026126360350113</v>
      </c>
      <c r="M37" s="58">
        <f>IF(I37=0,"0.00%",D37/I37-1)</f>
        <v>0.014951684366046214</v>
      </c>
      <c r="N37" s="53">
        <f>IF(J37=0,"0.00%",E37/J37-1)</f>
        <v>-0.011208377894917354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&amp;C&amp;"Arial,Bold"&amp;14Prairie Land Border Sales Jan - July 16-17</oddHeader>
    <oddFooter>&amp;LStatistics and Reference Materials/Prairie Land Border (July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2015-08-26T13:19:47Z</cp:lastPrinted>
  <dcterms:created xsi:type="dcterms:W3CDTF">2006-01-31T19:56:50Z</dcterms:created>
  <dcterms:modified xsi:type="dcterms:W3CDTF">2017-09-01T14:09:51Z</dcterms:modified>
  <cp:category/>
  <cp:version/>
  <cp:contentType/>
  <cp:contentStatus/>
</cp:coreProperties>
</file>