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<sst xmlns="http://schemas.openxmlformats.org/spreadsheetml/2006/main" count="90" uniqueCount="33">
  <si>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</si>
  <si>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</si>
  <si>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</si>
  <si>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</si>
  <si>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</si>
  <si>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</si>
  <si>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</si>
  <si>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</si>
  <si>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</si>
  <si>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</si>
  <si>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</si>
  <si>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</si>
  <si>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</si>
  <si>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</si>
  <si>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</si>
  <si>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</si>
  <si>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</si>
  <si>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</si>
  <si>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</si>
  <si>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</si>
  <si>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</si>
  <si>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</si>
  <si>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</si>
  <si>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</si>
  <si>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</si>
  <si>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</si>
  <si>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</si>
  <si>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</si>
  <si>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</si>
  <si>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July 09</t>
  </si>
  <si>
    <t>July 08</t>
  </si>
  <si>
    <t>Jan - July 09</t>
  </si>
  <si>
    <t>Jan - July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</si>
</sst>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5" xfId="0" applyFont="1" applyBorder="1" applyAlignment="1" quotePrefix="1">
      <alignment horizontal="center"/>
    </xf>
    <xf numFmtId="164" fontId="2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0" fontId="1" fillId="2" borderId="12" xfId="19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7" fontId="3" fillId="0" borderId="9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 quotePrefix="1">
      <alignment horizontal="center"/>
    </xf>
    <xf numFmtId="17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" fontId="3" fillId="0" borderId="2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0" fontId="2" fillId="0" borderId="3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2" fillId="0" borderId="28" xfId="19" applyNumberFormat="1" applyFont="1" applyBorder="1" applyAlignment="1">
      <alignment horizontal="right"/>
    </xf>
    <xf numFmtId="10" fontId="2" fillId="0" borderId="2" xfId="19" applyNumberFormat="1" applyFont="1" applyBorder="1" applyAlignment="1">
      <alignment horizontal="right"/>
    </xf>
    <xf numFmtId="10" fontId="1" fillId="0" borderId="3" xfId="19" applyNumberFormat="1" applyFont="1" applyBorder="1" applyAlignment="1">
      <alignment horizontal="right"/>
    </xf>
    <xf numFmtId="10" fontId="1" fillId="2" borderId="10" xfId="19" applyNumberFormat="1" applyFont="1" applyFill="1" applyBorder="1" applyAlignment="1">
      <alignment horizontal="right"/>
    </xf>
    <xf numFmtId="10" fontId="1" fillId="2" borderId="11" xfId="19" applyNumberFormat="1" applyFont="1" applyFill="1" applyBorder="1" applyAlignment="1">
      <alignment horizontal="right"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zoomScale="75" zoomScaleNormal="75" workbookViewId="0" topLeftCell="A2">
      <pane xSplit="1" topLeftCell="B1" activePane="topRight" state="frozen"/>
      <selection pane="topLeft" activeCell="A1" sqref="A1"/>
      <selection pane="topRight" activeCell="D21" sqref="D21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25"/>
      <c r="D1" s="31" t="s">
        <v>29</v>
      </c>
      <c r="E1" s="26"/>
      <c r="F1" s="27"/>
      <c r="G1" s="28"/>
      <c r="H1" s="26"/>
      <c r="I1" s="31" t="s">
        <v>30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60">
        <v>5227.43</v>
      </c>
      <c r="C4" s="61">
        <v>886.4</v>
      </c>
      <c r="D4" s="61">
        <v>4704.57</v>
      </c>
      <c r="E4" s="4">
        <f>SUM(B4:D4)</f>
        <v>10818.4</v>
      </c>
      <c r="F4" s="53">
        <f>IF(E$18=0,"0.00%",E4/E$18)</f>
        <v>0.010398323734543014</v>
      </c>
      <c r="G4" s="49">
        <v>3769.26</v>
      </c>
      <c r="H4" s="62">
        <v>2463.45</v>
      </c>
      <c r="I4" s="4">
        <v>4674.37</v>
      </c>
      <c r="J4" s="4">
        <f>SUM(G4:I4)</f>
        <v>10907.08</v>
      </c>
      <c r="K4" s="5">
        <f>IF(J$18=0,"0.00%",J4/J$18)</f>
        <v>0.010811818044275511</v>
      </c>
      <c r="L4" s="55">
        <f>IF((G4+H4)=0,"0.00%",(B4+C4)/(G4+H4)-1)</f>
        <v>-0.019073565110521717</v>
      </c>
      <c r="M4" s="56">
        <f>IF(I4=0,"0.00%",D4/I4-1)</f>
        <v>0.006460763696498173</v>
      </c>
      <c r="N4" s="57">
        <f>IF(J4=0,"0.00%",E4/J4-1)</f>
        <v>-0.008130498721931056</v>
      </c>
      <c r="O4" s="1"/>
    </row>
    <row r="5" spans="1:15" s="30" customFormat="1" ht="15">
      <c r="A5" s="18" t="s">
        <v>21</v>
      </c>
      <c r="B5" s="50">
        <v>136432.83</v>
      </c>
      <c r="C5" s="2">
        <v>0</v>
      </c>
      <c r="D5" s="2">
        <v>144497.25</v>
      </c>
      <c r="E5" s="4">
        <f aca="true" t="shared" si="0" ref="E5:E17">SUM(B5:D5)</f>
        <v>280930.07999999996</v>
      </c>
      <c r="F5" s="53">
        <f aca="true" t="shared" si="1" ref="F5:F17">IF(E$18=0,"0.00%",E5/E$18)</f>
        <v>0.2700216222926743</v>
      </c>
      <c r="G5" s="50">
        <v>116161.58</v>
      </c>
      <c r="H5" s="63">
        <v>0</v>
      </c>
      <c r="I5" s="2">
        <v>139622.63</v>
      </c>
      <c r="J5" s="4">
        <f aca="true" t="shared" si="2" ref="J5:J16">SUM(G5:I5)</f>
        <v>255784.21000000002</v>
      </c>
      <c r="K5" s="5">
        <f aca="true" t="shared" si="3" ref="K5:K17">IF(J$18=0,"0.00%",J5/J$18)</f>
        <v>0.2535502019897862</v>
      </c>
      <c r="L5" s="55">
        <f aca="true" t="shared" si="4" ref="L5:L17">IF((G5+H5)=0,"0.00%",(B5+C5)/(G5+H5)-1)</f>
        <v>0.17450907606456445</v>
      </c>
      <c r="M5" s="56">
        <f aca="true" t="shared" si="5" ref="M5:M17">IF(I5=0,"0.00%",D5/I5-1)</f>
        <v>0.03491282179686772</v>
      </c>
      <c r="N5" s="57">
        <f aca="true" t="shared" si="6" ref="N5:N17">IF(J5=0,"0.00%",E5/J5-1)</f>
        <v>0.0983089221965654</v>
      </c>
      <c r="O5" s="1"/>
    </row>
    <row r="6" spans="1:15" s="30" customFormat="1" ht="15">
      <c r="A6" s="18" t="s">
        <v>22</v>
      </c>
      <c r="B6" s="50">
        <v>0</v>
      </c>
      <c r="C6" s="2">
        <v>0</v>
      </c>
      <c r="D6" s="2">
        <v>32205.75</v>
      </c>
      <c r="E6" s="4">
        <f t="shared" si="0"/>
        <v>32205.75</v>
      </c>
      <c r="F6" s="53">
        <f t="shared" si="1"/>
        <v>0.030955207296250713</v>
      </c>
      <c r="G6" s="50">
        <v>0</v>
      </c>
      <c r="H6" s="63">
        <v>0</v>
      </c>
      <c r="I6" s="2">
        <v>32186.12</v>
      </c>
      <c r="J6" s="4">
        <f t="shared" si="2"/>
        <v>32186.12</v>
      </c>
      <c r="K6" s="5">
        <f t="shared" si="3"/>
        <v>0.03190500784730807</v>
      </c>
      <c r="L6" s="55" t="str">
        <f t="shared" si="4"/>
        <v>0.00%</v>
      </c>
      <c r="M6" s="56">
        <f t="shared" si="5"/>
        <v>0.0006098902259732419</v>
      </c>
      <c r="N6" s="57">
        <f t="shared" si="6"/>
        <v>0.0006098902259732419</v>
      </c>
      <c r="O6" s="1"/>
    </row>
    <row r="7" spans="1:15" s="30" customFormat="1" ht="15">
      <c r="A7" s="18" t="s">
        <v>15</v>
      </c>
      <c r="B7" s="50">
        <v>3579.65</v>
      </c>
      <c r="C7" s="2">
        <v>6925.45</v>
      </c>
      <c r="D7" s="2">
        <v>20638.02</v>
      </c>
      <c r="E7" s="4">
        <f t="shared" si="0"/>
        <v>31143.120000000003</v>
      </c>
      <c r="F7" s="53">
        <f t="shared" si="1"/>
        <v>0.029933839002414524</v>
      </c>
      <c r="G7" s="50">
        <v>3427.42</v>
      </c>
      <c r="H7" s="63">
        <v>5396.2</v>
      </c>
      <c r="I7" s="2">
        <v>23189.08</v>
      </c>
      <c r="J7" s="4">
        <f t="shared" si="2"/>
        <v>32012.7</v>
      </c>
      <c r="K7" s="5">
        <f t="shared" si="3"/>
        <v>0.03173310248994036</v>
      </c>
      <c r="L7" s="55">
        <f t="shared" si="4"/>
        <v>0.19056577685802445</v>
      </c>
      <c r="M7" s="56">
        <f t="shared" si="5"/>
        <v>-0.11001126392250149</v>
      </c>
      <c r="N7" s="57">
        <f t="shared" si="6"/>
        <v>-0.027163594448453177</v>
      </c>
      <c r="O7" s="1"/>
    </row>
    <row r="8" spans="1:15" s="30" customFormat="1" ht="15">
      <c r="A8" s="18" t="s">
        <v>16</v>
      </c>
      <c r="B8" s="50">
        <v>315.6</v>
      </c>
      <c r="C8" s="2">
        <v>323.1</v>
      </c>
      <c r="D8" s="2">
        <v>1545.54</v>
      </c>
      <c r="E8" s="4">
        <f t="shared" si="0"/>
        <v>2184.24</v>
      </c>
      <c r="F8" s="53">
        <f t="shared" si="1"/>
        <v>0.0020994264063020625</v>
      </c>
      <c r="G8" s="50">
        <v>360.85</v>
      </c>
      <c r="H8" s="63">
        <v>187.3</v>
      </c>
      <c r="I8" s="2">
        <v>1276.58</v>
      </c>
      <c r="J8" s="4">
        <f t="shared" si="2"/>
        <v>1824.73</v>
      </c>
      <c r="K8" s="5">
        <f t="shared" si="3"/>
        <v>0.0018087928886494694</v>
      </c>
      <c r="L8" s="55">
        <f t="shared" si="4"/>
        <v>0.1651920094864543</v>
      </c>
      <c r="M8" s="56">
        <f t="shared" si="5"/>
        <v>0.21068793181782586</v>
      </c>
      <c r="N8" s="57">
        <f t="shared" si="6"/>
        <v>0.19702092912376057</v>
      </c>
      <c r="O8" s="1"/>
    </row>
    <row r="9" spans="1:15" s="30" customFormat="1" ht="15">
      <c r="A9" s="18" t="s">
        <v>23</v>
      </c>
      <c r="B9" s="50">
        <v>140.43</v>
      </c>
      <c r="C9" s="2">
        <v>7.5</v>
      </c>
      <c r="D9" s="2">
        <v>231.15</v>
      </c>
      <c r="E9" s="4">
        <f t="shared" si="0"/>
        <v>379.08000000000004</v>
      </c>
      <c r="F9" s="53">
        <f t="shared" si="1"/>
        <v>0.000364360400917933</v>
      </c>
      <c r="G9" s="50">
        <v>288.99</v>
      </c>
      <c r="H9" s="63">
        <v>72.5</v>
      </c>
      <c r="I9" s="2">
        <v>304.19</v>
      </c>
      <c r="J9" s="4">
        <f t="shared" si="2"/>
        <v>665.6800000000001</v>
      </c>
      <c r="K9" s="5">
        <f t="shared" si="3"/>
        <v>0.0006598659802360782</v>
      </c>
      <c r="L9" s="55">
        <f t="shared" si="4"/>
        <v>-0.5907770616061302</v>
      </c>
      <c r="M9" s="56">
        <f t="shared" si="5"/>
        <v>-0.24011308721522728</v>
      </c>
      <c r="N9" s="57">
        <f t="shared" si="6"/>
        <v>-0.43053719504867205</v>
      </c>
      <c r="O9" s="1"/>
    </row>
    <row r="10" spans="1:15" s="30" customFormat="1" ht="15">
      <c r="A10" s="18" t="s">
        <v>13</v>
      </c>
      <c r="B10" s="50">
        <v>8330.36</v>
      </c>
      <c r="C10" s="2">
        <v>7091.83</v>
      </c>
      <c r="D10" s="2">
        <v>18860.36</v>
      </c>
      <c r="E10" s="4">
        <f t="shared" si="0"/>
        <v>34282.55</v>
      </c>
      <c r="F10" s="53">
        <f t="shared" si="1"/>
        <v>0.032951365575839095</v>
      </c>
      <c r="G10" s="50">
        <v>9078.55</v>
      </c>
      <c r="H10" s="63">
        <v>6456.01</v>
      </c>
      <c r="I10" s="2">
        <v>19154.83</v>
      </c>
      <c r="J10" s="4">
        <f t="shared" si="2"/>
        <v>34689.39</v>
      </c>
      <c r="K10" s="5">
        <f t="shared" si="3"/>
        <v>0.034386414397520736</v>
      </c>
      <c r="L10" s="55">
        <f t="shared" si="4"/>
        <v>-0.00723354893862449</v>
      </c>
      <c r="M10" s="56">
        <f t="shared" si="5"/>
        <v>-0.0153731460942228</v>
      </c>
      <c r="N10" s="57">
        <f t="shared" si="6"/>
        <v>-0.01172808169875561</v>
      </c>
      <c r="O10" s="1"/>
    </row>
    <row r="11" spans="1:15" s="30" customFormat="1" ht="15">
      <c r="A11" s="18" t="s">
        <v>28</v>
      </c>
      <c r="B11" s="50">
        <v>3236.69</v>
      </c>
      <c r="C11" s="2">
        <v>1127.4</v>
      </c>
      <c r="D11" s="2">
        <v>2264.87</v>
      </c>
      <c r="E11" s="4">
        <f t="shared" si="0"/>
        <v>6628.96</v>
      </c>
      <c r="F11" s="53">
        <f t="shared" si="1"/>
        <v>0.006371558835256255</v>
      </c>
      <c r="G11" s="50">
        <v>2677.3</v>
      </c>
      <c r="H11" s="63">
        <v>3123.1</v>
      </c>
      <c r="I11" s="2">
        <v>2362.28</v>
      </c>
      <c r="J11" s="4">
        <f t="shared" si="2"/>
        <v>8162.68</v>
      </c>
      <c r="K11" s="5">
        <f t="shared" si="3"/>
        <v>0.008091387512849163</v>
      </c>
      <c r="L11" s="55">
        <f t="shared" si="4"/>
        <v>-0.24762257775325835</v>
      </c>
      <c r="M11" s="56">
        <f t="shared" si="5"/>
        <v>-0.041235585959327525</v>
      </c>
      <c r="N11" s="57">
        <f t="shared" si="6"/>
        <v>-0.18789417201213332</v>
      </c>
      <c r="O11" s="1"/>
    </row>
    <row r="12" spans="1:15" s="30" customFormat="1" ht="15">
      <c r="A12" s="18" t="s">
        <v>24</v>
      </c>
      <c r="B12" s="50">
        <v>1865.22</v>
      </c>
      <c r="C12" s="2">
        <v>3372.94</v>
      </c>
      <c r="D12" s="2">
        <v>11894.95</v>
      </c>
      <c r="E12" s="4">
        <f t="shared" si="0"/>
        <v>17133.11</v>
      </c>
      <c r="F12" s="53">
        <f t="shared" si="1"/>
        <v>0.016467834833204197</v>
      </c>
      <c r="G12" s="50">
        <v>1545.66</v>
      </c>
      <c r="H12" s="63">
        <v>6198.05</v>
      </c>
      <c r="I12" s="2">
        <v>9658.78</v>
      </c>
      <c r="J12" s="4">
        <f t="shared" si="2"/>
        <v>17402.49</v>
      </c>
      <c r="K12" s="5">
        <f t="shared" si="3"/>
        <v>0.017250497419779093</v>
      </c>
      <c r="L12" s="55">
        <f t="shared" si="4"/>
        <v>-0.32355937916063493</v>
      </c>
      <c r="M12" s="56">
        <f t="shared" si="5"/>
        <v>0.23151681682365677</v>
      </c>
      <c r="N12" s="57">
        <f t="shared" si="6"/>
        <v>-0.015479394040737948</v>
      </c>
      <c r="O12" s="1"/>
    </row>
    <row r="13" spans="1:15" s="30" customFormat="1" ht="15">
      <c r="A13" s="18" t="s">
        <v>25</v>
      </c>
      <c r="B13" s="50">
        <v>528.71</v>
      </c>
      <c r="C13" s="2">
        <v>917.65</v>
      </c>
      <c r="D13" s="2">
        <v>3678.26</v>
      </c>
      <c r="E13" s="4">
        <f t="shared" si="0"/>
        <v>5124.620000000001</v>
      </c>
      <c r="F13" s="53">
        <f t="shared" si="1"/>
        <v>0.004925632050627989</v>
      </c>
      <c r="G13" s="50">
        <v>551.36</v>
      </c>
      <c r="H13" s="63">
        <v>1292.25</v>
      </c>
      <c r="I13" s="2">
        <v>4468.41</v>
      </c>
      <c r="J13" s="4">
        <f t="shared" si="2"/>
        <v>6312.02</v>
      </c>
      <c r="K13" s="5">
        <f t="shared" si="3"/>
        <v>0.006256891095676196</v>
      </c>
      <c r="L13" s="55">
        <f t="shared" si="4"/>
        <v>-0.21547398853336663</v>
      </c>
      <c r="M13" s="56">
        <f t="shared" si="5"/>
        <v>-0.17683023715370783</v>
      </c>
      <c r="N13" s="57">
        <f t="shared" si="6"/>
        <v>-0.18811727466009287</v>
      </c>
      <c r="O13" s="1"/>
    </row>
    <row r="14" spans="1:15" s="30" customFormat="1" ht="15">
      <c r="A14" s="18" t="s">
        <v>26</v>
      </c>
      <c r="B14" s="50">
        <v>13781.06</v>
      </c>
      <c r="C14" s="2">
        <v>54069.29</v>
      </c>
      <c r="D14" s="2">
        <v>9789.39</v>
      </c>
      <c r="E14" s="4">
        <f t="shared" si="0"/>
        <v>77639.74</v>
      </c>
      <c r="F14" s="53">
        <f t="shared" si="1"/>
        <v>0.07462500473136034</v>
      </c>
      <c r="G14" s="50">
        <v>28022.77</v>
      </c>
      <c r="H14" s="63">
        <v>51670.73</v>
      </c>
      <c r="I14" s="2">
        <v>4657.28</v>
      </c>
      <c r="J14" s="4">
        <f t="shared" si="2"/>
        <v>84350.78</v>
      </c>
      <c r="K14" s="5">
        <f t="shared" si="3"/>
        <v>0.08361406400729746</v>
      </c>
      <c r="L14" s="55">
        <f t="shared" si="4"/>
        <v>-0.14860873220526138</v>
      </c>
      <c r="M14" s="56">
        <f t="shared" si="5"/>
        <v>1.1019543596262196</v>
      </c>
      <c r="N14" s="57">
        <f t="shared" si="6"/>
        <v>-0.0795610900100745</v>
      </c>
      <c r="O14" s="1"/>
    </row>
    <row r="15" spans="1:15" s="30" customFormat="1" ht="15">
      <c r="A15" s="18" t="s">
        <v>14</v>
      </c>
      <c r="B15" s="50">
        <v>3320.86</v>
      </c>
      <c r="C15" s="2">
        <v>3320.34</v>
      </c>
      <c r="D15" s="2">
        <v>3791.28</v>
      </c>
      <c r="E15" s="4">
        <f t="shared" si="0"/>
        <v>10432.480000000001</v>
      </c>
      <c r="F15" s="53">
        <f t="shared" si="1"/>
        <v>0.010027388929429983</v>
      </c>
      <c r="G15" s="50">
        <v>3966.18</v>
      </c>
      <c r="H15" s="63">
        <v>3909.98</v>
      </c>
      <c r="I15" s="2">
        <v>5297.84</v>
      </c>
      <c r="J15" s="4">
        <f t="shared" si="2"/>
        <v>13174</v>
      </c>
      <c r="K15" s="5">
        <f t="shared" si="3"/>
        <v>0.013058938864965288</v>
      </c>
      <c r="L15" s="55">
        <f t="shared" si="4"/>
        <v>-0.15679722098078241</v>
      </c>
      <c r="M15" s="56">
        <f t="shared" si="5"/>
        <v>-0.2843724989807167</v>
      </c>
      <c r="N15" s="57">
        <f t="shared" si="6"/>
        <v>-0.2081008046151509</v>
      </c>
      <c r="O15" s="1"/>
    </row>
    <row r="16" spans="1:15" s="30" customFormat="1" ht="15">
      <c r="A16" s="18" t="s">
        <v>27</v>
      </c>
      <c r="B16" s="50">
        <v>124616.79</v>
      </c>
      <c r="C16" s="2">
        <v>148362.15</v>
      </c>
      <c r="D16" s="2">
        <v>257324.53</v>
      </c>
      <c r="E16" s="4">
        <f t="shared" si="0"/>
        <v>530303.47</v>
      </c>
      <c r="F16" s="53">
        <f t="shared" si="1"/>
        <v>0.5097118944216815</v>
      </c>
      <c r="G16" s="50">
        <v>278406.24</v>
      </c>
      <c r="H16" s="63">
        <v>11962.1</v>
      </c>
      <c r="I16" s="11">
        <v>219790.29</v>
      </c>
      <c r="J16" s="4">
        <f t="shared" si="2"/>
        <v>510158.63</v>
      </c>
      <c r="K16" s="5">
        <f t="shared" si="3"/>
        <v>0.5057029270232615</v>
      </c>
      <c r="L16" s="55">
        <f t="shared" si="4"/>
        <v>-0.059887383039073594</v>
      </c>
      <c r="M16" s="56">
        <f t="shared" si="5"/>
        <v>0.17077296726802627</v>
      </c>
      <c r="N16" s="57">
        <f t="shared" si="6"/>
        <v>0.039487404143295546</v>
      </c>
      <c r="O16" s="1"/>
    </row>
    <row r="17" spans="1:15" s="30" customFormat="1" ht="15.75" thickBot="1">
      <c r="A17" s="19" t="s">
        <v>9</v>
      </c>
      <c r="B17" s="52">
        <v>266.97</v>
      </c>
      <c r="C17" s="33">
        <v>0</v>
      </c>
      <c r="D17" s="2">
        <v>925.89</v>
      </c>
      <c r="E17" s="4">
        <f t="shared" si="0"/>
        <v>1192.8600000000001</v>
      </c>
      <c r="F17" s="53">
        <f t="shared" si="1"/>
        <v>0.0011465414894981682</v>
      </c>
      <c r="G17" s="51">
        <v>0</v>
      </c>
      <c r="H17" s="63">
        <v>0</v>
      </c>
      <c r="I17" s="33">
        <v>1180.4</v>
      </c>
      <c r="J17" s="4">
        <f>SUM(G17:I17)</f>
        <v>1180.4</v>
      </c>
      <c r="K17" s="5">
        <f t="shared" si="3"/>
        <v>0.0011700904384549134</v>
      </c>
      <c r="L17" s="55" t="str">
        <f t="shared" si="4"/>
        <v>0.00%</v>
      </c>
      <c r="M17" s="56">
        <f t="shared" si="5"/>
        <v>-0.215613351406303</v>
      </c>
      <c r="N17" s="57">
        <f t="shared" si="6"/>
        <v>0.010555743815655827</v>
      </c>
      <c r="O17" s="1"/>
    </row>
    <row r="18" spans="1:251" s="30" customFormat="1" ht="16.5" thickBot="1" thickTop="1">
      <c r="A18" s="12" t="s">
        <v>8</v>
      </c>
      <c r="B18" s="13">
        <f>SUM(B4:B17)</f>
        <v>301642.5999999999</v>
      </c>
      <c r="C18" s="13">
        <f>SUM(C4:C17)</f>
        <v>226404.05</v>
      </c>
      <c r="D18" s="13">
        <f>SUM(D4:D17)</f>
        <v>512351.81000000006</v>
      </c>
      <c r="E18" s="14">
        <f>SUM(E4:E17)</f>
        <v>1040398.4599999998</v>
      </c>
      <c r="F18" s="54">
        <f>IF(E$18=0,"0.00%",E18/E$18)</f>
        <v>1</v>
      </c>
      <c r="G18" s="13">
        <f>SUM(G4:G17)</f>
        <v>448256.1599999999</v>
      </c>
      <c r="H18" s="13">
        <f>SUM(H4:H17)</f>
        <v>92731.67</v>
      </c>
      <c r="I18" s="14">
        <f>SUM(I4:I17)</f>
        <v>467823.08</v>
      </c>
      <c r="J18" s="14">
        <f>SUM(J4:J17)</f>
        <v>1008810.91</v>
      </c>
      <c r="K18" s="15">
        <f>IF(J$18=0,"0.00%",J18/J$18)</f>
        <v>1</v>
      </c>
      <c r="L18" s="58">
        <f>IF(H18=0,"0.00%",(B18+C18)/(G18+H18)-1)</f>
        <v>-0.023921388397960874</v>
      </c>
      <c r="M18" s="59">
        <f>IF(I18=0,"0.00%",D18/I18-1)</f>
        <v>0.09518284134250066</v>
      </c>
      <c r="N18" s="54">
        <f>IF(J18=0,"0.00%",E18/J18-1)</f>
        <v>0.031311665731291294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47"/>
      <c r="D20" s="36" t="s">
        <v>31</v>
      </c>
      <c r="E20" s="26"/>
      <c r="F20" s="27"/>
      <c r="G20" s="28"/>
      <c r="H20" s="26"/>
      <c r="I20" s="37" t="s">
        <v>32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9">
        <v>21220.43</v>
      </c>
      <c r="C23" s="44">
        <v>3938.2</v>
      </c>
      <c r="D23" s="4">
        <v>15497.94</v>
      </c>
      <c r="E23" s="4">
        <f aca="true" t="shared" si="7" ref="E23:E36">SUM(B23:D23)</f>
        <v>40656.57</v>
      </c>
      <c r="F23" s="53">
        <f>IF(E$37=0,"0.00%",E23/E$37)</f>
        <v>0.008543046555914634</v>
      </c>
      <c r="G23" s="49">
        <v>18431.68</v>
      </c>
      <c r="H23" s="44">
        <v>14314.75</v>
      </c>
      <c r="I23" s="4">
        <v>22117.04</v>
      </c>
      <c r="J23" s="4">
        <f>SUM(G23:I23)</f>
        <v>54863.47</v>
      </c>
      <c r="K23" s="5">
        <f>IF(J$37=0,"0.00%",J23/J$37)</f>
        <v>0.010221862999479511</v>
      </c>
      <c r="L23" s="55">
        <f>IF((G23+H23)=0,"0.00",(B23+C23)/(G23+H23)-1)</f>
        <v>-0.2317138081922212</v>
      </c>
      <c r="M23" s="56">
        <f>IF(I23=0,"0.00%",D23/I23-1)</f>
        <v>-0.29927603332091457</v>
      </c>
      <c r="N23" s="57">
        <f>IF(J23=0,"0.00%",E23/J23-1)</f>
        <v>-0.2589500809919606</v>
      </c>
      <c r="O23" s="1"/>
    </row>
    <row r="24" spans="1:15" s="30" customFormat="1" ht="15">
      <c r="A24" s="18" t="s">
        <v>21</v>
      </c>
      <c r="B24" s="50">
        <v>560095</v>
      </c>
      <c r="C24" s="45">
        <v>0</v>
      </c>
      <c r="D24" s="2">
        <v>644069.3</v>
      </c>
      <c r="E24" s="4">
        <f t="shared" si="7"/>
        <v>1204164.3</v>
      </c>
      <c r="F24" s="53">
        <f aca="true" t="shared" si="8" ref="F24:F36">IF(E$37=0,"0.00%",E24/E$37)</f>
        <v>0.2530275346855467</v>
      </c>
      <c r="G24" s="50">
        <v>613945.13</v>
      </c>
      <c r="H24" s="45">
        <v>0</v>
      </c>
      <c r="I24" s="2">
        <v>700670.7</v>
      </c>
      <c r="J24" s="4">
        <f aca="true" t="shared" si="9" ref="J24:J36">SUM(G24:I24)</f>
        <v>1314615.83</v>
      </c>
      <c r="K24" s="5">
        <f aca="true" t="shared" si="10" ref="K24:K36">IF(J$37=0,"0.00%",J24/J$37)</f>
        <v>0.24493206337854767</v>
      </c>
      <c r="L24" s="55">
        <f aca="true" t="shared" si="11" ref="L24:L36">IF((G24+H24)=0,"0.00",(B24+C24)/(G24+H24)-1)</f>
        <v>-0.08771163312265384</v>
      </c>
      <c r="M24" s="56">
        <f aca="true" t="shared" si="12" ref="M24:M36">IF(I24=0,"0.00%",D24/I24-1)</f>
        <v>-0.08078174240766722</v>
      </c>
      <c r="N24" s="57">
        <f aca="true" t="shared" si="13" ref="N24:N36">IF(J24=0,"0.00%",E24/J24-1)</f>
        <v>-0.08401810436133272</v>
      </c>
      <c r="O24" s="1"/>
    </row>
    <row r="25" spans="1:15" s="30" customFormat="1" ht="15">
      <c r="A25" s="18" t="s">
        <v>22</v>
      </c>
      <c r="B25" s="50">
        <v>0</v>
      </c>
      <c r="C25" s="45">
        <v>0</v>
      </c>
      <c r="D25" s="2">
        <v>110867.67</v>
      </c>
      <c r="E25" s="4">
        <f t="shared" si="7"/>
        <v>110867.67</v>
      </c>
      <c r="F25" s="53">
        <f t="shared" si="8"/>
        <v>0.0232963003606989</v>
      </c>
      <c r="G25" s="50">
        <v>0</v>
      </c>
      <c r="H25" s="45">
        <v>0</v>
      </c>
      <c r="I25" s="2">
        <v>133415.02</v>
      </c>
      <c r="J25" s="4">
        <f t="shared" si="9"/>
        <v>133415.02</v>
      </c>
      <c r="K25" s="5">
        <f t="shared" si="10"/>
        <v>0.024857160083254285</v>
      </c>
      <c r="L25" s="55" t="str">
        <f t="shared" si="11"/>
        <v>0.00</v>
      </c>
      <c r="M25" s="56">
        <f t="shared" si="12"/>
        <v>-0.1690015861782278</v>
      </c>
      <c r="N25" s="57">
        <f t="shared" si="13"/>
        <v>-0.1690015861782278</v>
      </c>
      <c r="O25" s="1"/>
    </row>
    <row r="26" spans="1:15" s="30" customFormat="1" ht="15">
      <c r="A26" s="18" t="s">
        <v>15</v>
      </c>
      <c r="B26" s="50">
        <v>9583.58</v>
      </c>
      <c r="C26" s="45">
        <v>17278.67</v>
      </c>
      <c r="D26" s="2">
        <v>66889.46</v>
      </c>
      <c r="E26" s="4">
        <f t="shared" si="7"/>
        <v>93751.71</v>
      </c>
      <c r="F26" s="53">
        <f t="shared" si="8"/>
        <v>0.019699773572305967</v>
      </c>
      <c r="G26" s="50">
        <v>10989.71</v>
      </c>
      <c r="H26" s="45">
        <v>17510.48</v>
      </c>
      <c r="I26" s="2">
        <v>86878.06</v>
      </c>
      <c r="J26" s="4">
        <f t="shared" si="9"/>
        <v>115378.25</v>
      </c>
      <c r="K26" s="5">
        <f t="shared" si="10"/>
        <v>0.021496647306845463</v>
      </c>
      <c r="L26" s="55">
        <f t="shared" si="11"/>
        <v>-0.05747119580606297</v>
      </c>
      <c r="M26" s="56">
        <f t="shared" si="12"/>
        <v>-0.23007650032701</v>
      </c>
      <c r="N26" s="57">
        <f t="shared" si="13"/>
        <v>-0.18744035379285084</v>
      </c>
      <c r="O26" s="1"/>
    </row>
    <row r="27" spans="1:15" s="30" customFormat="1" ht="15">
      <c r="A27" s="18" t="s">
        <v>16</v>
      </c>
      <c r="B27" s="50">
        <v>983.52</v>
      </c>
      <c r="C27" s="45">
        <v>807.15</v>
      </c>
      <c r="D27" s="2">
        <v>4257.14</v>
      </c>
      <c r="E27" s="4">
        <f t="shared" si="7"/>
        <v>6047.81</v>
      </c>
      <c r="F27" s="53">
        <f t="shared" si="8"/>
        <v>0.0012708086882716886</v>
      </c>
      <c r="G27" s="50">
        <v>1222.34</v>
      </c>
      <c r="H27" s="45">
        <v>699.4</v>
      </c>
      <c r="I27" s="2">
        <v>3863.1</v>
      </c>
      <c r="J27" s="4">
        <f t="shared" si="9"/>
        <v>5784.84</v>
      </c>
      <c r="K27" s="5">
        <f t="shared" si="10"/>
        <v>0.0010777998904172312</v>
      </c>
      <c r="L27" s="55">
        <f t="shared" si="11"/>
        <v>-0.06820381529239117</v>
      </c>
      <c r="M27" s="56">
        <f t="shared" si="12"/>
        <v>0.10200098366596788</v>
      </c>
      <c r="N27" s="57">
        <f t="shared" si="13"/>
        <v>0.04545847421882021</v>
      </c>
      <c r="O27" s="1"/>
    </row>
    <row r="28" spans="1:15" s="30" customFormat="1" ht="15">
      <c r="A28" s="18" t="s">
        <v>23</v>
      </c>
      <c r="B28" s="50">
        <v>471.18</v>
      </c>
      <c r="C28" s="45">
        <v>90</v>
      </c>
      <c r="D28" s="2">
        <v>969.99</v>
      </c>
      <c r="E28" s="4">
        <f t="shared" si="7"/>
        <v>1531.17</v>
      </c>
      <c r="F28" s="53">
        <f t="shared" si="8"/>
        <v>0.00032174028933133834</v>
      </c>
      <c r="G28" s="50">
        <v>2660.41</v>
      </c>
      <c r="H28" s="45">
        <v>1112.9</v>
      </c>
      <c r="I28" s="2">
        <v>1277.52</v>
      </c>
      <c r="J28" s="4">
        <f t="shared" si="9"/>
        <v>5050.83</v>
      </c>
      <c r="K28" s="5">
        <f t="shared" si="10"/>
        <v>0.0009410431438926684</v>
      </c>
      <c r="L28" s="55">
        <f t="shared" si="11"/>
        <v>-0.851276465490511</v>
      </c>
      <c r="M28" s="56">
        <f t="shared" si="12"/>
        <v>-0.2407242156678564</v>
      </c>
      <c r="N28" s="57">
        <f t="shared" si="13"/>
        <v>-0.6968478448096649</v>
      </c>
      <c r="O28" s="1"/>
    </row>
    <row r="29" spans="1:15" s="30" customFormat="1" ht="15">
      <c r="A29" s="18" t="s">
        <v>13</v>
      </c>
      <c r="B29" s="50">
        <v>33615.25</v>
      </c>
      <c r="C29" s="45">
        <v>27428.17</v>
      </c>
      <c r="D29" s="2">
        <v>67699.43</v>
      </c>
      <c r="E29" s="4">
        <f t="shared" si="7"/>
        <v>128742.84999999999</v>
      </c>
      <c r="F29" s="53">
        <f t="shared" si="8"/>
        <v>0.02705235983485902</v>
      </c>
      <c r="G29" s="50">
        <v>40479.23</v>
      </c>
      <c r="H29" s="45">
        <v>27436.3</v>
      </c>
      <c r="I29" s="2">
        <v>77865.91</v>
      </c>
      <c r="J29" s="4">
        <f t="shared" si="9"/>
        <v>145781.44</v>
      </c>
      <c r="K29" s="5">
        <f t="shared" si="10"/>
        <v>0.027161204122649232</v>
      </c>
      <c r="L29" s="55">
        <f t="shared" si="11"/>
        <v>-0.1011861351888147</v>
      </c>
      <c r="M29" s="56">
        <f t="shared" si="12"/>
        <v>-0.13056393998349225</v>
      </c>
      <c r="N29" s="57">
        <f t="shared" si="13"/>
        <v>-0.11687763545208507</v>
      </c>
      <c r="O29" s="1"/>
    </row>
    <row r="30" spans="1:15" s="30" customFormat="1" ht="15">
      <c r="A30" s="18" t="s">
        <v>28</v>
      </c>
      <c r="B30" s="50">
        <v>13947.33</v>
      </c>
      <c r="C30" s="45">
        <v>5797.65</v>
      </c>
      <c r="D30" s="2">
        <v>7041.79</v>
      </c>
      <c r="E30" s="4">
        <f t="shared" si="7"/>
        <v>26786.77</v>
      </c>
      <c r="F30" s="53">
        <f t="shared" si="8"/>
        <v>0.005628625907020131</v>
      </c>
      <c r="G30" s="50">
        <v>14488.59</v>
      </c>
      <c r="H30" s="45">
        <v>11292.5</v>
      </c>
      <c r="I30" s="2">
        <v>7933.32</v>
      </c>
      <c r="J30" s="4">
        <f t="shared" si="9"/>
        <v>33714.41</v>
      </c>
      <c r="K30" s="5">
        <f t="shared" si="10"/>
        <v>0.006281485296651525</v>
      </c>
      <c r="L30" s="55">
        <f t="shared" si="11"/>
        <v>-0.23412935605127638</v>
      </c>
      <c r="M30" s="56">
        <f t="shared" si="12"/>
        <v>-0.1123779199628907</v>
      </c>
      <c r="N30" s="57">
        <f t="shared" si="13"/>
        <v>-0.20548008996746503</v>
      </c>
      <c r="O30" s="1"/>
    </row>
    <row r="31" spans="1:15" s="30" customFormat="1" ht="15">
      <c r="A31" s="18" t="s">
        <v>24</v>
      </c>
      <c r="B31" s="50">
        <v>9582.56</v>
      </c>
      <c r="C31" s="45">
        <v>11949.03</v>
      </c>
      <c r="D31" s="2">
        <v>39647.35</v>
      </c>
      <c r="E31" s="4">
        <f t="shared" si="7"/>
        <v>61178.94</v>
      </c>
      <c r="F31" s="53">
        <f t="shared" si="8"/>
        <v>0.0128553523492392</v>
      </c>
      <c r="G31" s="50">
        <v>10617.9</v>
      </c>
      <c r="H31" s="45">
        <v>25774.11</v>
      </c>
      <c r="I31" s="2">
        <v>52209.79</v>
      </c>
      <c r="J31" s="4">
        <f t="shared" si="9"/>
        <v>88601.8</v>
      </c>
      <c r="K31" s="5">
        <f t="shared" si="10"/>
        <v>0.01650780494028693</v>
      </c>
      <c r="L31" s="55">
        <f t="shared" si="11"/>
        <v>-0.40834293022012247</v>
      </c>
      <c r="M31" s="56">
        <f t="shared" si="12"/>
        <v>-0.24061464334562543</v>
      </c>
      <c r="N31" s="57">
        <f t="shared" si="13"/>
        <v>-0.30950680460216384</v>
      </c>
      <c r="O31" s="1"/>
    </row>
    <row r="32" spans="1:15" s="30" customFormat="1" ht="15">
      <c r="A32" s="18" t="s">
        <v>25</v>
      </c>
      <c r="B32" s="50">
        <v>3000.6</v>
      </c>
      <c r="C32" s="45">
        <v>3515.5</v>
      </c>
      <c r="D32" s="2">
        <v>13178.61</v>
      </c>
      <c r="E32" s="4">
        <f t="shared" si="7"/>
        <v>19694.71</v>
      </c>
      <c r="F32" s="53">
        <f t="shared" si="8"/>
        <v>0.0041383920098335275</v>
      </c>
      <c r="G32" s="50">
        <v>2460.53</v>
      </c>
      <c r="H32" s="45">
        <v>5964.94</v>
      </c>
      <c r="I32" s="2">
        <v>15706.14</v>
      </c>
      <c r="J32" s="4">
        <f t="shared" si="9"/>
        <v>24131.61</v>
      </c>
      <c r="K32" s="5">
        <f t="shared" si="10"/>
        <v>0.004496070178879859</v>
      </c>
      <c r="L32" s="55">
        <f t="shared" si="11"/>
        <v>-0.226618811769551</v>
      </c>
      <c r="M32" s="56">
        <f t="shared" si="12"/>
        <v>-0.16092623649095184</v>
      </c>
      <c r="N32" s="57">
        <f t="shared" si="13"/>
        <v>-0.1838625769271094</v>
      </c>
      <c r="O32" s="1"/>
    </row>
    <row r="33" spans="1:15" s="30" customFormat="1" ht="15">
      <c r="A33" s="18" t="s">
        <v>26</v>
      </c>
      <c r="B33" s="50">
        <v>60029.07</v>
      </c>
      <c r="C33" s="45">
        <v>217469.06</v>
      </c>
      <c r="D33" s="2">
        <v>43370.56</v>
      </c>
      <c r="E33" s="4">
        <f t="shared" si="7"/>
        <v>320868.69</v>
      </c>
      <c r="F33" s="53">
        <f t="shared" si="8"/>
        <v>0.06742320262150349</v>
      </c>
      <c r="G33" s="50">
        <v>158875.3</v>
      </c>
      <c r="H33" s="45">
        <v>221559.19</v>
      </c>
      <c r="I33" s="2">
        <v>29917.44</v>
      </c>
      <c r="J33" s="4">
        <f t="shared" si="9"/>
        <v>410351.93</v>
      </c>
      <c r="K33" s="5">
        <f t="shared" si="10"/>
        <v>0.07645453723637981</v>
      </c>
      <c r="L33" s="55">
        <f t="shared" si="11"/>
        <v>-0.27057578296857365</v>
      </c>
      <c r="M33" s="56">
        <f t="shared" si="12"/>
        <v>0.4496748384888547</v>
      </c>
      <c r="N33" s="57">
        <f t="shared" si="13"/>
        <v>-0.21806462564950035</v>
      </c>
      <c r="O33" s="1"/>
    </row>
    <row r="34" spans="1:15" s="30" customFormat="1" ht="15">
      <c r="A34" s="18" t="s">
        <v>14</v>
      </c>
      <c r="B34" s="50">
        <v>11057.2</v>
      </c>
      <c r="C34" s="45">
        <v>10089.07</v>
      </c>
      <c r="D34" s="2">
        <v>12480.27</v>
      </c>
      <c r="E34" s="4">
        <f t="shared" si="7"/>
        <v>33626.54</v>
      </c>
      <c r="F34" s="53">
        <f t="shared" si="8"/>
        <v>0.007065846841834558</v>
      </c>
      <c r="G34" s="50">
        <v>18187.1</v>
      </c>
      <c r="H34" s="45">
        <v>13244.4</v>
      </c>
      <c r="I34" s="2">
        <v>15869.82</v>
      </c>
      <c r="J34" s="4">
        <f t="shared" si="9"/>
        <v>47301.32</v>
      </c>
      <c r="K34" s="5">
        <f t="shared" si="10"/>
        <v>0.008812924387293407</v>
      </c>
      <c r="L34" s="55">
        <f t="shared" si="11"/>
        <v>-0.32722682659115854</v>
      </c>
      <c r="M34" s="56">
        <f t="shared" si="12"/>
        <v>-0.21358465313406194</v>
      </c>
      <c r="N34" s="57">
        <f t="shared" si="13"/>
        <v>-0.28909933168884083</v>
      </c>
      <c r="O34" s="1"/>
    </row>
    <row r="35" spans="1:15" s="30" customFormat="1" ht="15">
      <c r="A35" s="18" t="s">
        <v>27</v>
      </c>
      <c r="B35" s="50">
        <v>1256909.47</v>
      </c>
      <c r="C35" s="45">
        <v>196475.89</v>
      </c>
      <c r="D35" s="11">
        <v>1253422.31</v>
      </c>
      <c r="E35" s="4">
        <f t="shared" si="7"/>
        <v>2706807.67</v>
      </c>
      <c r="F35" s="53">
        <f t="shared" si="8"/>
        <v>0.5687736063990841</v>
      </c>
      <c r="G35" s="50">
        <v>1610456.98</v>
      </c>
      <c r="H35" s="45">
        <v>68168.8</v>
      </c>
      <c r="I35" s="11">
        <v>1305992.46</v>
      </c>
      <c r="J35" s="4">
        <f t="shared" si="9"/>
        <v>2984618.24</v>
      </c>
      <c r="K35" s="5">
        <f t="shared" si="10"/>
        <v>0.556077819267131</v>
      </c>
      <c r="L35" s="55">
        <f t="shared" si="11"/>
        <v>-0.13418143738981547</v>
      </c>
      <c r="M35" s="56">
        <f t="shared" si="12"/>
        <v>-0.04025302718822732</v>
      </c>
      <c r="N35" s="57">
        <f t="shared" si="13"/>
        <v>-0.09308077203200371</v>
      </c>
      <c r="O35" s="1"/>
    </row>
    <row r="36" spans="1:15" s="30" customFormat="1" ht="15.75" thickBot="1">
      <c r="A36" s="19" t="s">
        <v>9</v>
      </c>
      <c r="B36" s="50">
        <v>836.39</v>
      </c>
      <c r="C36" s="45">
        <v>0</v>
      </c>
      <c r="D36" s="33">
        <v>3462.96</v>
      </c>
      <c r="E36" s="4">
        <f t="shared" si="7"/>
        <v>4299.35</v>
      </c>
      <c r="F36" s="53">
        <f t="shared" si="8"/>
        <v>0.0009034098845567047</v>
      </c>
      <c r="G36" s="52">
        <v>43.5</v>
      </c>
      <c r="H36" s="45">
        <v>0</v>
      </c>
      <c r="I36" s="33">
        <v>3614.71</v>
      </c>
      <c r="J36" s="4">
        <f t="shared" si="9"/>
        <v>3658.21</v>
      </c>
      <c r="K36" s="5">
        <f t="shared" si="10"/>
        <v>0.0006815777682914687</v>
      </c>
      <c r="L36" s="55">
        <f t="shared" si="11"/>
        <v>18.22735632183908</v>
      </c>
      <c r="M36" s="56">
        <f t="shared" si="12"/>
        <v>-0.04198123777564455</v>
      </c>
      <c r="N36" s="57">
        <f t="shared" si="13"/>
        <v>0.17526057826095287</v>
      </c>
      <c r="O36" s="1"/>
    </row>
    <row r="37" spans="1:15" s="30" customFormat="1" ht="16.5" thickBot="1" thickTop="1">
      <c r="A37" s="12" t="s">
        <v>8</v>
      </c>
      <c r="B37" s="13">
        <f>SUM(B23:B36)</f>
        <v>1981331.5799999998</v>
      </c>
      <c r="C37" s="13">
        <f>SUM(C23:C36)</f>
        <v>494838.39</v>
      </c>
      <c r="D37" s="13">
        <f>SUM(D23:D36)</f>
        <v>2282854.7800000003</v>
      </c>
      <c r="E37" s="14">
        <f>SUM(E23:E36)</f>
        <v>4759024.75</v>
      </c>
      <c r="F37" s="54">
        <f>IF(E$37=0,"0.00%",E37/E$37)</f>
        <v>1</v>
      </c>
      <c r="G37" s="13">
        <f>SUM(G23:G36)</f>
        <v>2502858.4</v>
      </c>
      <c r="H37" s="13">
        <f>SUM(H23:H36)</f>
        <v>407077.77</v>
      </c>
      <c r="I37" s="14">
        <f>SUM(I23:I36)</f>
        <v>2457331.03</v>
      </c>
      <c r="J37" s="14">
        <f>SUM(J23:J36)</f>
        <v>5367267.2</v>
      </c>
      <c r="K37" s="15">
        <f>IF(J$37=0,"0.00%",J37/J$37)</f>
        <v>1</v>
      </c>
      <c r="L37" s="58">
        <f>IF(H37=0,"0.00%",(B37+C37)/(G37+H37)-1)</f>
        <v>-0.14906381949951852</v>
      </c>
      <c r="M37" s="59">
        <f>IF(I37=0,"0.00%",D37/I37-1)</f>
        <v>-0.07100233866334227</v>
      </c>
      <c r="N37" s="54">
        <f>IF(J37=0,"0.00%",E37/J37-1)</f>
        <v>-0.11332442141132837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 xml:space="preserve">&amp;C&amp;"Arial,Bold"&amp;14Prairie Land Border Sales Jan - July 08- 09 </oddHeader>
    <oddFooter>&amp;LStatistics and Reference Materials/Prairie Land Border (July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2008-05-21T20:34:09Z</cp:lastPrinted>
  <dcterms:created xsi:type="dcterms:W3CDTF">2006-01-31T19:56:50Z</dcterms:created>
  <dcterms:modified xsi:type="dcterms:W3CDTF">2009-08-24T14:01:55Z</dcterms:modified>
  <cp:category/>
  <cp:version/>
  <cp:contentType/>
  <cp:contentStatus/>
</cp:coreProperties>
</file>