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2600" windowHeight="64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<sst xmlns="http://schemas.openxmlformats.org/spreadsheetml/2006/main" count="90" uniqueCount="33">
  <si>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</si>
  <si>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</si>
  <si>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</si>
  <si>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</si>
  <si>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</si>
  <si>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</si>
  <si>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</si>
  <si>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</si>
  <si>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</si>
  <si>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</si>
  <si>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</si>
  <si>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</si>
  <si>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</si>
  <si>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</si>
  <si>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</si>
  <si>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</si>
  <si>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</si>
  <si>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</si>
  <si>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</si>
  <si>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</si>
  <si>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July 07</t>
  </si>
  <si>
    <t>Jan - July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</si>
  <si>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</si>
  <si>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</si>
  <si>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</si>
  <si>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</si>
  <si>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</si>
  <si>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</si>
  <si>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</si>
  <si>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</si>
  <si>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</si>
  <si>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July 08</t>
  </si>
  <si>
    <t>Jan - July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</si>
</sst>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D25" sqref="D25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11.57421875" style="1" bestFit="1" customWidth="1"/>
    <col min="7" max="7" width="18.00390625" style="1" bestFit="1" customWidth="1"/>
    <col min="8" max="8" width="15.5742187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22</v>
      </c>
      <c r="B4" s="44">
        <v>3769.26</v>
      </c>
      <c r="C4" s="5">
        <v>2463.45</v>
      </c>
      <c r="D4" s="6">
        <v>4674.37</v>
      </c>
      <c r="E4" s="6">
        <f>SUM(B4:D4)</f>
        <v>10907.08</v>
      </c>
      <c r="F4" s="47">
        <f>IF(E$18=0,"0.00%",E4/E$18)</f>
        <v>0.010811818044275511</v>
      </c>
      <c r="G4" s="44">
        <v>4739.64</v>
      </c>
      <c r="H4" s="5">
        <v>3170.9</v>
      </c>
      <c r="I4" s="6">
        <v>4626.38</v>
      </c>
      <c r="J4" s="6">
        <f>SUM(G4:I4)</f>
        <v>12536.920000000002</v>
      </c>
      <c r="K4" s="7">
        <f>IF(J$18=0,"0.00%",J4/J$18)</f>
        <v>0.011570178160469662</v>
      </c>
      <c r="L4" s="49">
        <f>IF(H4=0,"0.00%",(B4+C4)/(G4+H4)-1)</f>
        <v>-0.21210056456322834</v>
      </c>
      <c r="M4" s="50">
        <f>IF(I4=0,"0.00%",D4/I4-1)</f>
        <v>0.010373121101163285</v>
      </c>
      <c r="N4" s="51">
        <f>IF(J4=0,"0.00%",E4/J4-1)</f>
        <v>-0.13000322248207707</v>
      </c>
      <c r="O4" s="1"/>
    </row>
    <row r="5" spans="1:15" s="33" customFormat="1" ht="15">
      <c r="A5" s="21" t="s">
        <v>23</v>
      </c>
      <c r="B5" s="45">
        <v>116161.58</v>
      </c>
      <c r="C5" s="2">
        <v>0</v>
      </c>
      <c r="D5" s="3">
        <v>139622.63</v>
      </c>
      <c r="E5" s="6">
        <f aca="true" t="shared" si="0" ref="E5:E17">SUM(B5:D5)</f>
        <v>255784.21000000002</v>
      </c>
      <c r="F5" s="47">
        <f aca="true" t="shared" si="1" ref="F5:F17">IF(E$18=0,"0.00%",E5/E$18)</f>
        <v>0.2535502019897862</v>
      </c>
      <c r="G5" s="45">
        <f>25140.73+109895.49</f>
        <v>135036.22</v>
      </c>
      <c r="H5" s="2">
        <v>0</v>
      </c>
      <c r="I5" s="3">
        <v>143354.99</v>
      </c>
      <c r="J5" s="6">
        <f aca="true" t="shared" si="2" ref="J5:J17">SUM(G5:I5)</f>
        <v>278391.20999999996</v>
      </c>
      <c r="K5" s="7">
        <f aca="true" t="shared" si="3" ref="K5:K17">IF(J$18=0,"0.00%",J5/J$18)</f>
        <v>0.25692402105211826</v>
      </c>
      <c r="L5" s="49" t="str">
        <f aca="true" t="shared" si="4" ref="L5:L17">IF(H5=0,"0.00%",(B5+C5)/(G5+H5)-1)</f>
        <v>0.00%</v>
      </c>
      <c r="M5" s="50">
        <f aca="true" t="shared" si="5" ref="M5:M17">IF(I5=0,"0.00%",D5/I5-1)</f>
        <v>-0.026035787104445984</v>
      </c>
      <c r="N5" s="51">
        <f aca="true" t="shared" si="6" ref="N5:N17">IF(J5=0,"0.00%",E5/J5-1)</f>
        <v>-0.08120586853298972</v>
      </c>
      <c r="O5" s="1"/>
    </row>
    <row r="6" spans="1:15" s="33" customFormat="1" ht="15">
      <c r="A6" s="21" t="s">
        <v>24</v>
      </c>
      <c r="B6" s="45">
        <v>0</v>
      </c>
      <c r="C6" s="2">
        <v>0</v>
      </c>
      <c r="D6" s="3">
        <v>32186.12</v>
      </c>
      <c r="E6" s="6">
        <f t="shared" si="0"/>
        <v>32186.12</v>
      </c>
      <c r="F6" s="47">
        <f t="shared" si="1"/>
        <v>0.03190500784730807</v>
      </c>
      <c r="G6" s="45">
        <v>0</v>
      </c>
      <c r="H6" s="2">
        <v>0</v>
      </c>
      <c r="I6" s="3">
        <v>36792.15</v>
      </c>
      <c r="J6" s="6">
        <f t="shared" si="2"/>
        <v>36792.15</v>
      </c>
      <c r="K6" s="7">
        <f t="shared" si="3"/>
        <v>0.03395504880040104</v>
      </c>
      <c r="L6" s="49" t="str">
        <f t="shared" si="4"/>
        <v>0.00%</v>
      </c>
      <c r="M6" s="50">
        <f t="shared" si="5"/>
        <v>-0.12519056374797344</v>
      </c>
      <c r="N6" s="51">
        <f t="shared" si="6"/>
        <v>-0.12519056374797344</v>
      </c>
      <c r="O6" s="1"/>
    </row>
    <row r="7" spans="1:15" s="33" customFormat="1" ht="15">
      <c r="A7" s="21" t="s">
        <v>15</v>
      </c>
      <c r="B7" s="45">
        <v>3427.42</v>
      </c>
      <c r="C7" s="2">
        <v>5396.2</v>
      </c>
      <c r="D7" s="3">
        <v>23189.08</v>
      </c>
      <c r="E7" s="6">
        <f t="shared" si="0"/>
        <v>32012.7</v>
      </c>
      <c r="F7" s="47">
        <f t="shared" si="1"/>
        <v>0.03173310248994036</v>
      </c>
      <c r="G7" s="45">
        <v>5437.39</v>
      </c>
      <c r="H7" s="2">
        <v>5085.15</v>
      </c>
      <c r="I7" s="3">
        <v>27321.8</v>
      </c>
      <c r="J7" s="6">
        <f t="shared" si="2"/>
        <v>37844.34</v>
      </c>
      <c r="K7" s="7">
        <f t="shared" si="3"/>
        <v>0.03492610275613056</v>
      </c>
      <c r="L7" s="49">
        <f t="shared" si="4"/>
        <v>-0.16145531402113955</v>
      </c>
      <c r="M7" s="50">
        <f t="shared" si="5"/>
        <v>-0.15126089789106123</v>
      </c>
      <c r="N7" s="51">
        <f t="shared" si="6"/>
        <v>-0.1540954340860482</v>
      </c>
      <c r="O7" s="1"/>
    </row>
    <row r="8" spans="1:15" s="33" customFormat="1" ht="15">
      <c r="A8" s="21" t="s">
        <v>16</v>
      </c>
      <c r="B8" s="45">
        <v>360.85</v>
      </c>
      <c r="C8" s="2">
        <v>187.3</v>
      </c>
      <c r="D8" s="3">
        <v>1276.58</v>
      </c>
      <c r="E8" s="6">
        <f t="shared" si="0"/>
        <v>1824.73</v>
      </c>
      <c r="F8" s="47">
        <f t="shared" si="1"/>
        <v>0.0018087928886494694</v>
      </c>
      <c r="G8" s="45">
        <v>268.24</v>
      </c>
      <c r="H8" s="2">
        <v>268.85</v>
      </c>
      <c r="I8" s="3">
        <v>1057.41</v>
      </c>
      <c r="J8" s="6">
        <f t="shared" si="2"/>
        <v>1594.5</v>
      </c>
      <c r="K8" s="7">
        <f t="shared" si="3"/>
        <v>0.0014715455691564493</v>
      </c>
      <c r="L8" s="49">
        <f t="shared" si="4"/>
        <v>0.020592451916811028</v>
      </c>
      <c r="M8" s="50">
        <f t="shared" si="5"/>
        <v>0.20727059513339174</v>
      </c>
      <c r="N8" s="51">
        <f t="shared" si="6"/>
        <v>0.14439009093759791</v>
      </c>
      <c r="O8" s="1"/>
    </row>
    <row r="9" spans="1:15" s="33" customFormat="1" ht="15">
      <c r="A9" s="21" t="s">
        <v>25</v>
      </c>
      <c r="B9" s="45">
        <v>288.99</v>
      </c>
      <c r="C9" s="2">
        <v>72.5</v>
      </c>
      <c r="D9" s="3">
        <v>304.19</v>
      </c>
      <c r="E9" s="6">
        <f t="shared" si="0"/>
        <v>665.6800000000001</v>
      </c>
      <c r="F9" s="47">
        <f t="shared" si="1"/>
        <v>0.0006598659802360782</v>
      </c>
      <c r="G9" s="45">
        <v>53.56</v>
      </c>
      <c r="H9" s="2">
        <v>103.35</v>
      </c>
      <c r="I9" s="3">
        <v>748.85</v>
      </c>
      <c r="J9" s="6">
        <f t="shared" si="2"/>
        <v>905.76</v>
      </c>
      <c r="K9" s="7">
        <f t="shared" si="3"/>
        <v>0.0008359154059072722</v>
      </c>
      <c r="L9" s="49">
        <f t="shared" si="4"/>
        <v>1.3038047288254413</v>
      </c>
      <c r="M9" s="50">
        <f t="shared" si="5"/>
        <v>-0.5937904787340589</v>
      </c>
      <c r="N9" s="51">
        <f t="shared" si="6"/>
        <v>-0.2650591768238826</v>
      </c>
      <c r="O9" s="1"/>
    </row>
    <row r="10" spans="1:15" s="33" customFormat="1" ht="15">
      <c r="A10" s="21" t="s">
        <v>13</v>
      </c>
      <c r="B10" s="45">
        <v>9078.55</v>
      </c>
      <c r="C10" s="2">
        <v>6456.01</v>
      </c>
      <c r="D10" s="3">
        <v>19154.83</v>
      </c>
      <c r="E10" s="6">
        <f t="shared" si="0"/>
        <v>34689.39</v>
      </c>
      <c r="F10" s="47">
        <f t="shared" si="1"/>
        <v>0.034386414397520736</v>
      </c>
      <c r="G10" s="45">
        <v>6628</v>
      </c>
      <c r="H10" s="2">
        <v>6641.25</v>
      </c>
      <c r="I10" s="3">
        <v>26304.86</v>
      </c>
      <c r="J10" s="6">
        <f t="shared" si="2"/>
        <v>39574.11</v>
      </c>
      <c r="K10" s="7">
        <f t="shared" si="3"/>
        <v>0.03652248744045778</v>
      </c>
      <c r="L10" s="49">
        <f t="shared" si="4"/>
        <v>0.1707187670742505</v>
      </c>
      <c r="M10" s="50">
        <f t="shared" si="5"/>
        <v>-0.2718140298028576</v>
      </c>
      <c r="N10" s="51">
        <f t="shared" si="6"/>
        <v>-0.1234322136366428</v>
      </c>
      <c r="O10" s="1"/>
    </row>
    <row r="11" spans="1:15" s="33" customFormat="1" ht="15">
      <c r="A11" s="21" t="s">
        <v>30</v>
      </c>
      <c r="B11" s="45">
        <v>2677.3</v>
      </c>
      <c r="C11" s="2">
        <v>3123.1</v>
      </c>
      <c r="D11" s="3">
        <v>2362.28</v>
      </c>
      <c r="E11" s="6">
        <f t="shared" si="0"/>
        <v>8162.68</v>
      </c>
      <c r="F11" s="47">
        <f t="shared" si="1"/>
        <v>0.008091387512849163</v>
      </c>
      <c r="G11" s="45">
        <v>4135.88</v>
      </c>
      <c r="H11" s="2">
        <v>2748.4</v>
      </c>
      <c r="I11" s="3">
        <v>3410.03</v>
      </c>
      <c r="J11" s="6">
        <f t="shared" si="2"/>
        <v>10294.310000000001</v>
      </c>
      <c r="K11" s="7">
        <f t="shared" si="3"/>
        <v>0.009500499384147338</v>
      </c>
      <c r="L11" s="49">
        <f t="shared" si="4"/>
        <v>-0.15744275363581972</v>
      </c>
      <c r="M11" s="50">
        <f t="shared" si="5"/>
        <v>-0.3072553613897825</v>
      </c>
      <c r="N11" s="51">
        <f t="shared" si="6"/>
        <v>-0.20706875934375402</v>
      </c>
      <c r="O11" s="1"/>
    </row>
    <row r="12" spans="1:15" s="33" customFormat="1" ht="15">
      <c r="A12" s="21" t="s">
        <v>26</v>
      </c>
      <c r="B12" s="45">
        <v>1545.66</v>
      </c>
      <c r="C12" s="2">
        <v>6198.05</v>
      </c>
      <c r="D12" s="3">
        <v>9658.78</v>
      </c>
      <c r="E12" s="6">
        <f t="shared" si="0"/>
        <v>17402.49</v>
      </c>
      <c r="F12" s="47">
        <f t="shared" si="1"/>
        <v>0.017250497419779093</v>
      </c>
      <c r="G12" s="45">
        <v>1592.58</v>
      </c>
      <c r="H12" s="2">
        <v>3548.2</v>
      </c>
      <c r="I12" s="3">
        <v>12787.18</v>
      </c>
      <c r="J12" s="6">
        <f t="shared" si="2"/>
        <v>17927.96</v>
      </c>
      <c r="K12" s="7">
        <f t="shared" si="3"/>
        <v>0.016545506492326157</v>
      </c>
      <c r="L12" s="49">
        <f t="shared" si="4"/>
        <v>0.5063297787495284</v>
      </c>
      <c r="M12" s="50">
        <f t="shared" si="5"/>
        <v>-0.2446512835511817</v>
      </c>
      <c r="N12" s="51">
        <f t="shared" si="6"/>
        <v>-0.02931008324427309</v>
      </c>
      <c r="O12" s="1"/>
    </row>
    <row r="13" spans="1:15" s="33" customFormat="1" ht="15">
      <c r="A13" s="21" t="s">
        <v>27</v>
      </c>
      <c r="B13" s="45">
        <v>551.36</v>
      </c>
      <c r="C13" s="2">
        <v>1292.25</v>
      </c>
      <c r="D13" s="3">
        <v>4468.41</v>
      </c>
      <c r="E13" s="6">
        <f t="shared" si="0"/>
        <v>6312.02</v>
      </c>
      <c r="F13" s="47">
        <f t="shared" si="1"/>
        <v>0.006256891095676196</v>
      </c>
      <c r="G13" s="45">
        <v>324.22</v>
      </c>
      <c r="H13" s="2">
        <v>1488.55</v>
      </c>
      <c r="I13" s="3">
        <v>4935.4</v>
      </c>
      <c r="J13" s="6">
        <f t="shared" si="2"/>
        <v>6748.17</v>
      </c>
      <c r="K13" s="7">
        <f t="shared" si="3"/>
        <v>0.006227807879218863</v>
      </c>
      <c r="L13" s="49">
        <f t="shared" si="4"/>
        <v>0.017012638117356316</v>
      </c>
      <c r="M13" s="50">
        <f t="shared" si="5"/>
        <v>-0.09462049681890017</v>
      </c>
      <c r="N13" s="51">
        <f t="shared" si="6"/>
        <v>-0.06463233735961005</v>
      </c>
      <c r="O13" s="1"/>
    </row>
    <row r="14" spans="1:15" s="33" customFormat="1" ht="15">
      <c r="A14" s="21" t="s">
        <v>28</v>
      </c>
      <c r="B14" s="45">
        <v>28022.77</v>
      </c>
      <c r="C14" s="2">
        <v>51670.73</v>
      </c>
      <c r="D14" s="3">
        <v>4657.28</v>
      </c>
      <c r="E14" s="6">
        <f t="shared" si="0"/>
        <v>84350.78</v>
      </c>
      <c r="F14" s="47">
        <f t="shared" si="1"/>
        <v>0.08361406400729746</v>
      </c>
      <c r="G14" s="45">
        <v>27604.93</v>
      </c>
      <c r="H14" s="2">
        <v>53528</v>
      </c>
      <c r="I14" s="3">
        <v>9659.95</v>
      </c>
      <c r="J14" s="6">
        <f t="shared" si="2"/>
        <v>90792.87999999999</v>
      </c>
      <c r="K14" s="7">
        <f t="shared" si="3"/>
        <v>0.08379169662900796</v>
      </c>
      <c r="L14" s="49">
        <f t="shared" si="4"/>
        <v>-0.017741624763212616</v>
      </c>
      <c r="M14" s="50">
        <f t="shared" si="5"/>
        <v>-0.5178774217257853</v>
      </c>
      <c r="N14" s="51">
        <f t="shared" si="6"/>
        <v>-0.07095380166374265</v>
      </c>
      <c r="O14" s="1"/>
    </row>
    <row r="15" spans="1:15" s="33" customFormat="1" ht="15">
      <c r="A15" s="21" t="s">
        <v>14</v>
      </c>
      <c r="B15" s="45">
        <v>3966.18</v>
      </c>
      <c r="C15" s="2">
        <v>3909.98</v>
      </c>
      <c r="D15" s="3">
        <v>5297.84</v>
      </c>
      <c r="E15" s="6">
        <f t="shared" si="0"/>
        <v>13174</v>
      </c>
      <c r="F15" s="47">
        <f t="shared" si="1"/>
        <v>0.013058938864965288</v>
      </c>
      <c r="G15" s="45">
        <v>4034.34</v>
      </c>
      <c r="H15" s="2">
        <v>6300.54</v>
      </c>
      <c r="I15" s="3">
        <v>7391.75</v>
      </c>
      <c r="J15" s="6">
        <f t="shared" si="2"/>
        <v>17726.63</v>
      </c>
      <c r="K15" s="7">
        <f t="shared" si="3"/>
        <v>0.01635970136881517</v>
      </c>
      <c r="L15" s="49">
        <f t="shared" si="4"/>
        <v>-0.23790503614942804</v>
      </c>
      <c r="M15" s="50">
        <f t="shared" si="5"/>
        <v>-0.2832766259681402</v>
      </c>
      <c r="N15" s="51">
        <f t="shared" si="6"/>
        <v>-0.2568243371695579</v>
      </c>
      <c r="O15" s="1"/>
    </row>
    <row r="16" spans="1:15" s="33" customFormat="1" ht="15">
      <c r="A16" s="21" t="s">
        <v>29</v>
      </c>
      <c r="B16" s="45">
        <v>278406.24</v>
      </c>
      <c r="C16" s="2">
        <v>11962.1</v>
      </c>
      <c r="D16" s="14">
        <v>219790.29</v>
      </c>
      <c r="E16" s="6">
        <f t="shared" si="0"/>
        <v>510158.63</v>
      </c>
      <c r="F16" s="47">
        <f t="shared" si="1"/>
        <v>0.5057029270232615</v>
      </c>
      <c r="G16" s="45">
        <v>219892.37</v>
      </c>
      <c r="H16" s="2">
        <v>10813.44</v>
      </c>
      <c r="I16" s="14">
        <v>300759.97</v>
      </c>
      <c r="J16" s="6">
        <f t="shared" si="2"/>
        <v>531465.78</v>
      </c>
      <c r="K16" s="7">
        <f t="shared" si="3"/>
        <v>0.4904836084774389</v>
      </c>
      <c r="L16" s="49">
        <f t="shared" si="4"/>
        <v>0.2586087017054315</v>
      </c>
      <c r="M16" s="50">
        <f t="shared" si="5"/>
        <v>-0.2692169439969021</v>
      </c>
      <c r="N16" s="51">
        <f t="shared" si="6"/>
        <v>-0.040091292425262104</v>
      </c>
      <c r="O16" s="1"/>
    </row>
    <row r="17" spans="1:15" s="33" customFormat="1" ht="15.75" thickBot="1">
      <c r="A17" s="22" t="s">
        <v>9</v>
      </c>
      <c r="B17" s="46">
        <v>0</v>
      </c>
      <c r="C17" s="2">
        <v>0</v>
      </c>
      <c r="D17" s="36">
        <v>1180.4</v>
      </c>
      <c r="E17" s="6">
        <f t="shared" si="0"/>
        <v>1180.4</v>
      </c>
      <c r="F17" s="47">
        <f t="shared" si="1"/>
        <v>0.0011700904384549134</v>
      </c>
      <c r="G17" s="46">
        <v>91</v>
      </c>
      <c r="H17" s="2">
        <v>0</v>
      </c>
      <c r="I17" s="36">
        <v>868.9</v>
      </c>
      <c r="J17" s="6">
        <f t="shared" si="2"/>
        <v>959.9</v>
      </c>
      <c r="K17" s="7">
        <f t="shared" si="3"/>
        <v>0.0008858805844046884</v>
      </c>
      <c r="L17" s="49" t="str">
        <f t="shared" si="4"/>
        <v>0.00%</v>
      </c>
      <c r="M17" s="50">
        <f t="shared" si="5"/>
        <v>0.3584992519277248</v>
      </c>
      <c r="N17" s="51">
        <f t="shared" si="6"/>
        <v>0.22971142827377866</v>
      </c>
      <c r="O17" s="1"/>
    </row>
    <row r="18" spans="1:15" s="33" customFormat="1" ht="16.5" thickBot="1" thickTop="1">
      <c r="A18" s="15" t="s">
        <v>8</v>
      </c>
      <c r="B18" s="16">
        <f>SUM(B4:B17)</f>
        <v>448256.1599999999</v>
      </c>
      <c r="C18" s="16">
        <f>SUM(C4:C17)</f>
        <v>92731.67</v>
      </c>
      <c r="D18" s="17">
        <f>SUM(D4:D17)</f>
        <v>467823.08</v>
      </c>
      <c r="E18" s="17">
        <f>SUM(E4:E17)</f>
        <v>1008810.91</v>
      </c>
      <c r="F18" s="48">
        <f>IF(E$18=0,"0.00%",E18/E$18)</f>
        <v>1</v>
      </c>
      <c r="G18" s="16">
        <f>SUM(G4:G17)</f>
        <v>409838.37</v>
      </c>
      <c r="H18" s="16">
        <f>SUM(H4:H17)</f>
        <v>93696.62999999999</v>
      </c>
      <c r="I18" s="17">
        <f>SUM(I4:I17)</f>
        <v>580019.62</v>
      </c>
      <c r="J18" s="17">
        <f>SUM(J4:J17)</f>
        <v>1083554.6199999999</v>
      </c>
      <c r="K18" s="18">
        <f>IF(J$18=0,"0.00%",J18/J$18)</f>
        <v>1</v>
      </c>
      <c r="L18" s="52">
        <f>IF(H18=0,"0.00%",(B18+C18)/(G18+H18)-1)</f>
        <v>0.07437979485040747</v>
      </c>
      <c r="M18" s="53">
        <f>IF(I18=0,"0.00%",D18/I18-1)</f>
        <v>-0.19343576687974795</v>
      </c>
      <c r="N18" s="48">
        <f>IF(J18=0,"0.00%",E18/J18-1)</f>
        <v>-0.06898010365181206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21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22</v>
      </c>
      <c r="B23" s="44">
        <v>18431.68</v>
      </c>
      <c r="C23" s="5">
        <v>14314.75</v>
      </c>
      <c r="D23" s="6">
        <v>22117.04</v>
      </c>
      <c r="E23" s="6">
        <f>SUM(B23:D23)</f>
        <v>54863.47</v>
      </c>
      <c r="F23" s="47">
        <f>IF(E$37=0,"0.00%",E23/E$37)</f>
        <v>0.010221862999479511</v>
      </c>
      <c r="G23" s="44">
        <v>20076.43</v>
      </c>
      <c r="H23" s="5">
        <v>17859.4</v>
      </c>
      <c r="I23" s="6">
        <v>17863.09</v>
      </c>
      <c r="J23" s="6">
        <f>SUM(G23:I23)</f>
        <v>55798.92</v>
      </c>
      <c r="K23" s="7">
        <f>IF(J$37=0,"0.00%",J23/J$37)</f>
        <v>0.010374400084055834</v>
      </c>
      <c r="L23" s="49">
        <f>IF(H23=0,"0.00%",(B23+C23)/(G23+H23)-1)</f>
        <v>-0.1367941600328766</v>
      </c>
      <c r="M23" s="50">
        <f>IF(I23=0,"0.00%",D23/I23-1)</f>
        <v>0.2381418892252125</v>
      </c>
      <c r="N23" s="51">
        <f>IF(J23=0,"0.00%",E23/J23-1)</f>
        <v>-0.016764661394879976</v>
      </c>
      <c r="O23" s="1"/>
    </row>
    <row r="24" spans="1:15" s="33" customFormat="1" ht="15">
      <c r="A24" s="21" t="s">
        <v>23</v>
      </c>
      <c r="B24" s="45">
        <v>613945.13</v>
      </c>
      <c r="C24" s="2">
        <v>0</v>
      </c>
      <c r="D24" s="3">
        <v>700670.7</v>
      </c>
      <c r="E24" s="6">
        <f aca="true" t="shared" si="7" ref="E24:E36">SUM(B24:D24)</f>
        <v>1314615.83</v>
      </c>
      <c r="F24" s="47">
        <f aca="true" t="shared" si="8" ref="F24:F36">IF(E$37=0,"0.00%",E24/E$37)</f>
        <v>0.24493206337854767</v>
      </c>
      <c r="G24" s="45">
        <f>95144.18+542734.55</f>
        <v>637878.73</v>
      </c>
      <c r="H24" s="2">
        <v>0</v>
      </c>
      <c r="I24" s="3">
        <v>708775.35</v>
      </c>
      <c r="J24" s="6">
        <f aca="true" t="shared" si="9" ref="J24:J36">SUM(G24:I24)</f>
        <v>1346654.08</v>
      </c>
      <c r="K24" s="7">
        <f aca="true" t="shared" si="10" ref="K24:K36">IF(J$37=0,"0.00%",J24/J$37)</f>
        <v>0.25037631912492453</v>
      </c>
      <c r="L24" s="49" t="str">
        <f aca="true" t="shared" si="11" ref="L24:L36">IF(H24=0,"0.00%",(B24+C24)/(G24+H24)-1)</f>
        <v>0.00%</v>
      </c>
      <c r="M24" s="50">
        <f aca="true" t="shared" si="12" ref="M24:M36">IF(I24=0,"0.00%",D24/I24-1)</f>
        <v>-0.011434723287145898</v>
      </c>
      <c r="N24" s="51">
        <f aca="true" t="shared" si="13" ref="N24:N36">IF(J24=0,"0.00%",E24/J24-1)</f>
        <v>-0.023791002066395506</v>
      </c>
      <c r="O24" s="1"/>
    </row>
    <row r="25" spans="1:15" s="33" customFormat="1" ht="15">
      <c r="A25" s="21" t="s">
        <v>24</v>
      </c>
      <c r="B25" s="45">
        <v>0</v>
      </c>
      <c r="C25" s="2">
        <v>0</v>
      </c>
      <c r="D25" s="3">
        <v>133415.02</v>
      </c>
      <c r="E25" s="6">
        <f t="shared" si="7"/>
        <v>133415.02</v>
      </c>
      <c r="F25" s="47">
        <f t="shared" si="8"/>
        <v>0.024857160083254285</v>
      </c>
      <c r="G25" s="45">
        <v>0</v>
      </c>
      <c r="H25" s="2">
        <v>0</v>
      </c>
      <c r="I25" s="3">
        <v>144383.27</v>
      </c>
      <c r="J25" s="6">
        <f t="shared" si="9"/>
        <v>144383.27</v>
      </c>
      <c r="K25" s="7">
        <f t="shared" si="10"/>
        <v>0.02684442294625516</v>
      </c>
      <c r="L25" s="49" t="str">
        <f t="shared" si="11"/>
        <v>0.00%</v>
      </c>
      <c r="M25" s="50">
        <f t="shared" si="12"/>
        <v>-0.07596621132074377</v>
      </c>
      <c r="N25" s="51">
        <f t="shared" si="13"/>
        <v>-0.07596621132074377</v>
      </c>
      <c r="O25" s="1"/>
    </row>
    <row r="26" spans="1:15" s="33" customFormat="1" ht="15">
      <c r="A26" s="21" t="s">
        <v>15</v>
      </c>
      <c r="B26" s="45">
        <v>10989.71</v>
      </c>
      <c r="C26" s="2">
        <v>17510.48</v>
      </c>
      <c r="D26" s="3">
        <v>86878.06</v>
      </c>
      <c r="E26" s="6">
        <f t="shared" si="7"/>
        <v>115378.25</v>
      </c>
      <c r="F26" s="47">
        <f t="shared" si="8"/>
        <v>0.021496647306845463</v>
      </c>
      <c r="G26" s="45">
        <v>15128.43</v>
      </c>
      <c r="H26" s="2">
        <v>18106.65</v>
      </c>
      <c r="I26" s="3">
        <v>93485.72</v>
      </c>
      <c r="J26" s="6">
        <f t="shared" si="9"/>
        <v>126720.8</v>
      </c>
      <c r="K26" s="7">
        <f t="shared" si="10"/>
        <v>0.023560532680052277</v>
      </c>
      <c r="L26" s="49">
        <f t="shared" si="11"/>
        <v>-0.14246663465230125</v>
      </c>
      <c r="M26" s="50">
        <f t="shared" si="12"/>
        <v>-0.07068095533734997</v>
      </c>
      <c r="N26" s="51">
        <f t="shared" si="13"/>
        <v>-0.08950819439271218</v>
      </c>
      <c r="O26" s="1"/>
    </row>
    <row r="27" spans="1:15" s="33" customFormat="1" ht="15">
      <c r="A27" s="21" t="s">
        <v>16</v>
      </c>
      <c r="B27" s="45">
        <v>1222.34</v>
      </c>
      <c r="C27" s="2">
        <v>699.4</v>
      </c>
      <c r="D27" s="3">
        <v>3863.1</v>
      </c>
      <c r="E27" s="6">
        <f t="shared" si="7"/>
        <v>5784.84</v>
      </c>
      <c r="F27" s="47">
        <f t="shared" si="8"/>
        <v>0.0010777998904172312</v>
      </c>
      <c r="G27" s="45">
        <v>1503.69</v>
      </c>
      <c r="H27" s="2">
        <v>846</v>
      </c>
      <c r="I27" s="3">
        <v>3480.4</v>
      </c>
      <c r="J27" s="6">
        <f t="shared" si="9"/>
        <v>5830.09</v>
      </c>
      <c r="K27" s="7">
        <f t="shared" si="10"/>
        <v>0.0010839580082563083</v>
      </c>
      <c r="L27" s="49">
        <f t="shared" si="11"/>
        <v>-0.18213040869221053</v>
      </c>
      <c r="M27" s="50">
        <f t="shared" si="12"/>
        <v>0.10995862544535107</v>
      </c>
      <c r="N27" s="51">
        <f t="shared" si="13"/>
        <v>-0.007761458227917628</v>
      </c>
      <c r="O27" s="1"/>
    </row>
    <row r="28" spans="1:15" s="33" customFormat="1" ht="15">
      <c r="A28" s="21" t="s">
        <v>25</v>
      </c>
      <c r="B28" s="45">
        <v>2660.41</v>
      </c>
      <c r="C28" s="2">
        <v>1112.9</v>
      </c>
      <c r="D28" s="3">
        <v>1277.52</v>
      </c>
      <c r="E28" s="6">
        <f t="shared" si="7"/>
        <v>5050.83</v>
      </c>
      <c r="F28" s="47">
        <f t="shared" si="8"/>
        <v>0.0009410431438926684</v>
      </c>
      <c r="G28" s="45">
        <v>399.69</v>
      </c>
      <c r="H28" s="2">
        <v>718.8</v>
      </c>
      <c r="I28" s="3">
        <v>3389.96</v>
      </c>
      <c r="J28" s="6">
        <f t="shared" si="9"/>
        <v>4508.45</v>
      </c>
      <c r="K28" s="7">
        <f t="shared" si="10"/>
        <v>0.0008382324256269032</v>
      </c>
      <c r="L28" s="49">
        <f t="shared" si="11"/>
        <v>2.3735750878416435</v>
      </c>
      <c r="M28" s="50">
        <f t="shared" si="12"/>
        <v>-0.6231459958229596</v>
      </c>
      <c r="N28" s="51">
        <f t="shared" si="13"/>
        <v>0.12030298661402483</v>
      </c>
      <c r="O28" s="1"/>
    </row>
    <row r="29" spans="1:15" s="33" customFormat="1" ht="15">
      <c r="A29" s="21" t="s">
        <v>13</v>
      </c>
      <c r="B29" s="45">
        <v>40479.23</v>
      </c>
      <c r="C29" s="2">
        <v>27436.3</v>
      </c>
      <c r="D29" s="3">
        <v>77865.91</v>
      </c>
      <c r="E29" s="6">
        <f t="shared" si="7"/>
        <v>145781.44</v>
      </c>
      <c r="F29" s="47">
        <f t="shared" si="8"/>
        <v>0.027161204122649232</v>
      </c>
      <c r="G29" s="45">
        <v>28572.03</v>
      </c>
      <c r="H29" s="2">
        <v>30456.2</v>
      </c>
      <c r="I29" s="3">
        <v>96056.77</v>
      </c>
      <c r="J29" s="6">
        <f t="shared" si="9"/>
        <v>155085</v>
      </c>
      <c r="K29" s="7">
        <f t="shared" si="10"/>
        <v>0.028834139389002495</v>
      </c>
      <c r="L29" s="49">
        <f t="shared" si="11"/>
        <v>0.1505601641790717</v>
      </c>
      <c r="M29" s="50">
        <f t="shared" si="12"/>
        <v>-0.18937613663253516</v>
      </c>
      <c r="N29" s="51">
        <f t="shared" si="13"/>
        <v>-0.05999006996163392</v>
      </c>
      <c r="O29" s="1"/>
    </row>
    <row r="30" spans="1:15" s="33" customFormat="1" ht="15">
      <c r="A30" s="21" t="s">
        <v>30</v>
      </c>
      <c r="B30" s="45">
        <v>14488.59</v>
      </c>
      <c r="C30" s="2">
        <v>11292.5</v>
      </c>
      <c r="D30" s="3">
        <v>7933.32</v>
      </c>
      <c r="E30" s="6">
        <f t="shared" si="7"/>
        <v>33714.41</v>
      </c>
      <c r="F30" s="47">
        <f t="shared" si="8"/>
        <v>0.006281485296651525</v>
      </c>
      <c r="G30" s="45">
        <v>14642.52</v>
      </c>
      <c r="H30" s="2">
        <v>10843.2</v>
      </c>
      <c r="I30" s="3">
        <v>10205.5</v>
      </c>
      <c r="J30" s="6">
        <f t="shared" si="9"/>
        <v>35691.22</v>
      </c>
      <c r="K30" s="7">
        <f t="shared" si="10"/>
        <v>0.006635881048738135</v>
      </c>
      <c r="L30" s="49">
        <f t="shared" si="11"/>
        <v>0.0115896274462719</v>
      </c>
      <c r="M30" s="50">
        <f t="shared" si="12"/>
        <v>-0.22264269266571945</v>
      </c>
      <c r="N30" s="51">
        <f t="shared" si="13"/>
        <v>-0.055386450785375185</v>
      </c>
      <c r="O30" s="1"/>
    </row>
    <row r="31" spans="1:15" s="33" customFormat="1" ht="15">
      <c r="A31" s="21" t="s">
        <v>26</v>
      </c>
      <c r="B31" s="45">
        <v>10617.9</v>
      </c>
      <c r="C31" s="2">
        <v>25774.11</v>
      </c>
      <c r="D31" s="3">
        <v>52209.79</v>
      </c>
      <c r="E31" s="6">
        <f t="shared" si="7"/>
        <v>88601.8</v>
      </c>
      <c r="F31" s="47">
        <f t="shared" si="8"/>
        <v>0.01650780494028693</v>
      </c>
      <c r="G31" s="45">
        <v>6852.2</v>
      </c>
      <c r="H31" s="2">
        <v>15758.79</v>
      </c>
      <c r="I31" s="3">
        <v>43620.1</v>
      </c>
      <c r="J31" s="6">
        <f t="shared" si="9"/>
        <v>66231.09</v>
      </c>
      <c r="K31" s="7">
        <f t="shared" si="10"/>
        <v>0.012313998652000962</v>
      </c>
      <c r="L31" s="49">
        <f t="shared" si="11"/>
        <v>0.6094832645540951</v>
      </c>
      <c r="M31" s="50">
        <f t="shared" si="12"/>
        <v>0.19692045639510236</v>
      </c>
      <c r="N31" s="51">
        <f t="shared" si="13"/>
        <v>0.33776750465680094</v>
      </c>
      <c r="O31" s="1"/>
    </row>
    <row r="32" spans="1:15" s="33" customFormat="1" ht="15">
      <c r="A32" s="21" t="s">
        <v>27</v>
      </c>
      <c r="B32" s="45">
        <v>2460.53</v>
      </c>
      <c r="C32" s="2">
        <v>5964.94</v>
      </c>
      <c r="D32" s="3">
        <v>15706.14</v>
      </c>
      <c r="E32" s="6">
        <f t="shared" si="7"/>
        <v>24131.61</v>
      </c>
      <c r="F32" s="47">
        <f t="shared" si="8"/>
        <v>0.004496070178879859</v>
      </c>
      <c r="G32" s="45">
        <v>1629.47</v>
      </c>
      <c r="H32" s="2">
        <v>5287.5</v>
      </c>
      <c r="I32" s="3">
        <v>15877.51</v>
      </c>
      <c r="J32" s="6">
        <f t="shared" si="9"/>
        <v>22794.48</v>
      </c>
      <c r="K32" s="7">
        <f t="shared" si="10"/>
        <v>0.0042380579270711516</v>
      </c>
      <c r="L32" s="49">
        <f t="shared" si="11"/>
        <v>0.2180868212526581</v>
      </c>
      <c r="M32" s="50">
        <f t="shared" si="12"/>
        <v>-0.010793254105964989</v>
      </c>
      <c r="N32" s="51">
        <f t="shared" si="13"/>
        <v>0.058660254587952876</v>
      </c>
      <c r="O32" s="1"/>
    </row>
    <row r="33" spans="1:15" s="33" customFormat="1" ht="15">
      <c r="A33" s="21" t="s">
        <v>28</v>
      </c>
      <c r="B33" s="45">
        <v>158875.3</v>
      </c>
      <c r="C33" s="2">
        <v>221559.19</v>
      </c>
      <c r="D33" s="3">
        <v>29917.44</v>
      </c>
      <c r="E33" s="6">
        <f t="shared" si="7"/>
        <v>410351.93</v>
      </c>
      <c r="F33" s="47">
        <f t="shared" si="8"/>
        <v>0.07645453723637981</v>
      </c>
      <c r="G33" s="45">
        <v>109533.85</v>
      </c>
      <c r="H33" s="2">
        <v>262031.41</v>
      </c>
      <c r="I33" s="3">
        <v>46199.04</v>
      </c>
      <c r="J33" s="6">
        <f t="shared" si="9"/>
        <v>417764.3</v>
      </c>
      <c r="K33" s="7">
        <f t="shared" si="10"/>
        <v>0.07767272178449917</v>
      </c>
      <c r="L33" s="49">
        <f t="shared" si="11"/>
        <v>0.023869911842673286</v>
      </c>
      <c r="M33" s="50">
        <f t="shared" si="12"/>
        <v>-0.35242290748898686</v>
      </c>
      <c r="N33" s="51">
        <f t="shared" si="13"/>
        <v>-0.01774294739880833</v>
      </c>
      <c r="O33" s="1"/>
    </row>
    <row r="34" spans="1:15" s="33" customFormat="1" ht="15">
      <c r="A34" s="21" t="s">
        <v>14</v>
      </c>
      <c r="B34" s="45">
        <v>18187.1</v>
      </c>
      <c r="C34" s="2">
        <v>13244.4</v>
      </c>
      <c r="D34" s="3">
        <v>15869.82</v>
      </c>
      <c r="E34" s="6">
        <f t="shared" si="7"/>
        <v>47301.32</v>
      </c>
      <c r="F34" s="47">
        <f t="shared" si="8"/>
        <v>0.008812924387293407</v>
      </c>
      <c r="G34" s="45">
        <v>11112.72</v>
      </c>
      <c r="H34" s="2">
        <v>22167.68</v>
      </c>
      <c r="I34" s="3">
        <v>20393.93</v>
      </c>
      <c r="J34" s="6">
        <f t="shared" si="9"/>
        <v>53674.33</v>
      </c>
      <c r="K34" s="7">
        <f t="shared" si="10"/>
        <v>0.009979386225820152</v>
      </c>
      <c r="L34" s="49">
        <f t="shared" si="11"/>
        <v>-0.05555522169204696</v>
      </c>
      <c r="M34" s="50">
        <f t="shared" si="12"/>
        <v>-0.2218361051548181</v>
      </c>
      <c r="N34" s="51">
        <f t="shared" si="13"/>
        <v>-0.11873478439320995</v>
      </c>
      <c r="O34" s="1"/>
    </row>
    <row r="35" spans="1:15" s="33" customFormat="1" ht="15">
      <c r="A35" s="21" t="s">
        <v>29</v>
      </c>
      <c r="B35" s="45">
        <v>1610456.98</v>
      </c>
      <c r="C35" s="2">
        <v>68168.8</v>
      </c>
      <c r="D35" s="14">
        <v>1305992.46</v>
      </c>
      <c r="E35" s="6">
        <f t="shared" si="7"/>
        <v>2984618.24</v>
      </c>
      <c r="F35" s="47">
        <f t="shared" si="8"/>
        <v>0.556077819267131</v>
      </c>
      <c r="G35" s="45">
        <v>496590.52</v>
      </c>
      <c r="H35" s="2">
        <v>46741.44</v>
      </c>
      <c r="I35" s="14">
        <v>2397650.34</v>
      </c>
      <c r="J35" s="6">
        <f t="shared" si="9"/>
        <v>2940982.3</v>
      </c>
      <c r="K35" s="7">
        <f t="shared" si="10"/>
        <v>0.5468013900686021</v>
      </c>
      <c r="L35" s="49">
        <f t="shared" si="11"/>
        <v>2.089503109664302</v>
      </c>
      <c r="M35" s="50">
        <f t="shared" si="12"/>
        <v>-0.455303203218531</v>
      </c>
      <c r="N35" s="51">
        <f t="shared" si="13"/>
        <v>0.01483719912221182</v>
      </c>
      <c r="O35" s="1"/>
    </row>
    <row r="36" spans="1:15" s="33" customFormat="1" ht="15.75" thickBot="1">
      <c r="A36" s="22" t="s">
        <v>9</v>
      </c>
      <c r="B36" s="46">
        <v>43.5</v>
      </c>
      <c r="C36" s="2">
        <v>0</v>
      </c>
      <c r="D36" s="36">
        <v>3614.71</v>
      </c>
      <c r="E36" s="6">
        <f t="shared" si="7"/>
        <v>3658.21</v>
      </c>
      <c r="F36" s="47">
        <f t="shared" si="8"/>
        <v>0.0006815777682914687</v>
      </c>
      <c r="G36" s="46">
        <v>324.62</v>
      </c>
      <c r="H36" s="2">
        <v>0</v>
      </c>
      <c r="I36" s="36">
        <v>2077.21</v>
      </c>
      <c r="J36" s="6">
        <f t="shared" si="9"/>
        <v>2401.83</v>
      </c>
      <c r="K36" s="7">
        <f t="shared" si="10"/>
        <v>0.0004465596350948696</v>
      </c>
      <c r="L36" s="49" t="str">
        <f t="shared" si="11"/>
        <v>0.00%</v>
      </c>
      <c r="M36" s="50">
        <f t="shared" si="12"/>
        <v>0.7401755238998464</v>
      </c>
      <c r="N36" s="51">
        <f t="shared" si="13"/>
        <v>0.5230928084002615</v>
      </c>
      <c r="O36" s="1"/>
    </row>
    <row r="37" spans="1:15" s="33" customFormat="1" ht="16.5" thickBot="1" thickTop="1">
      <c r="A37" s="15" t="s">
        <v>8</v>
      </c>
      <c r="B37" s="16">
        <f>SUM(B23:B36)</f>
        <v>2502858.4</v>
      </c>
      <c r="C37" s="16">
        <f>SUM(C23:C36)</f>
        <v>407077.77</v>
      </c>
      <c r="D37" s="17">
        <f>SUM(D23:D36)</f>
        <v>2457331.03</v>
      </c>
      <c r="E37" s="17">
        <f>SUM(E23:E36)</f>
        <v>5367267.2</v>
      </c>
      <c r="F37" s="48">
        <f>IF(E$37=0,"0.00%",E37/E$37)</f>
        <v>1</v>
      </c>
      <c r="G37" s="17">
        <f>SUM(G23:G36)</f>
        <v>1344244.9</v>
      </c>
      <c r="H37" s="17">
        <f>SUM(H23:H36)</f>
        <v>430817.07</v>
      </c>
      <c r="I37" s="17">
        <f>SUM(I23:I36)</f>
        <v>3603458.1899999995</v>
      </c>
      <c r="J37" s="17">
        <f>SUM(J23:J36)</f>
        <v>5378520.16</v>
      </c>
      <c r="K37" s="18">
        <f>IF(J$37=0,"0.00%",J37/J$37)</f>
        <v>1</v>
      </c>
      <c r="L37" s="52">
        <f>IF(H37=0,"0.00%",(B37+C37)/(G37+H37)-1)</f>
        <v>0.6393434252889774</v>
      </c>
      <c r="M37" s="53">
        <f>IF(I37=0,"0.00%",D37/I37-1)</f>
        <v>-0.31806312147054494</v>
      </c>
      <c r="N37" s="48">
        <f>IF(J37=0,"0.00%",E37/J37-1)</f>
        <v>-0.0020922037410379124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4.25">
      <c r="A39" s="33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69" r:id="rId1"/>
  <headerFooter alignWithMargins="0">
    <oddHeader>&amp;C&amp;"Arial,Bold"&amp;14Prairie Land Border Sales July  07 - 08</oddHeader>
    <oddFooter>&amp;LStatistics and Reference Materials/Prairie Land Border (July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2007-09-26T15:24:22Z</cp:lastPrinted>
  <dcterms:created xsi:type="dcterms:W3CDTF">2006-01-31T19:56:50Z</dcterms:created>
  <dcterms:modified xsi:type="dcterms:W3CDTF">2008-09-25T19:01:58Z</dcterms:modified>
  <cp:category/>
  <cp:version/>
  <cp:contentType/>
  <cp:contentStatus/>
</cp:coreProperties>
</file>