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<sst xmlns="http://schemas.openxmlformats.org/spreadsheetml/2006/main" count="90" uniqueCount="33">
  <si>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</si>
  <si>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</si>
  <si>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</si>
  <si>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</si>
  <si>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</si>
  <si>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</si>
  <si>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</si>
  <si>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</si>
  <si>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</si>
  <si>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</si>
  <si>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</si>
  <si>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</si>
  <si>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</si>
  <si>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</si>
  <si>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</si>
  <si>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</si>
  <si>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</si>
  <si>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</si>
  <si>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</si>
  <si>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</si>
  <si>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</si>
  <si>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</si>
  <si>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</si>
  <si>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</si>
  <si>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</si>
  <si>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</si>
  <si>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</si>
  <si>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</si>
  <si>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</si>
  <si>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Feb 16</t>
  </si>
  <si>
    <t>Feb 17</t>
  </si>
  <si>
    <t>Jan - Feb 17</t>
  </si>
  <si>
    <t>Jan - Feb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</si>
</sst>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A1">
      <selection activeCell="N9" sqref="N9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5" thickBot="1" thickTop="1">
      <c r="A1" s="21" t="s">
        <v>17</v>
      </c>
      <c r="B1" s="38"/>
      <c r="C1" s="25"/>
      <c r="D1" s="31" t="s">
        <v>30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4.2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4.2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4.25" thickTop="1">
      <c r="A4" s="17" t="s">
        <v>20</v>
      </c>
      <c r="B4" s="59">
        <v>790</v>
      </c>
      <c r="C4" s="60">
        <v>776.3</v>
      </c>
      <c r="D4" s="60">
        <v>1031.9</v>
      </c>
      <c r="E4" s="4">
        <f>SUM(B4:D4)</f>
        <v>2598.2</v>
      </c>
      <c r="F4" s="52">
        <f>IF(E$18=0,"0.00%",E4/E$18)</f>
        <v>0.004878373925427458</v>
      </c>
      <c r="G4" s="59">
        <v>1230.55</v>
      </c>
      <c r="H4" s="60">
        <v>1043.77</v>
      </c>
      <c r="I4" s="60">
        <v>1335.65</v>
      </c>
      <c r="J4" s="4">
        <f>SUM(G4:I4)</f>
        <v>3609.97</v>
      </c>
      <c r="K4" s="5">
        <f>IF(J$18=0,"0.00%",J4/J$18)</f>
        <v>0.006696250365421686</v>
      </c>
      <c r="L4" s="54">
        <f>IF((G4+H4)=0,"0.00%",(B4+C4)/(G4+H4)-1)</f>
        <v>-0.31131063350803745</v>
      </c>
      <c r="M4" s="55">
        <f>IF(I4=0,"0.00%",D4/I4-1)</f>
        <v>-0.22741736233294652</v>
      </c>
      <c r="N4" s="56">
        <f>IF(J4=0,"0.00%",E4/J4-1)</f>
        <v>-0.2802710271830514</v>
      </c>
      <c r="O4" s="1"/>
    </row>
    <row r="5" spans="1:15" s="30" customFormat="1" ht="13.5">
      <c r="A5" s="18" t="s">
        <v>21</v>
      </c>
      <c r="B5" s="50">
        <v>61316.86</v>
      </c>
      <c r="C5" s="2">
        <v>0</v>
      </c>
      <c r="D5" s="2">
        <v>60590.34</v>
      </c>
      <c r="E5" s="4">
        <f aca="true" t="shared" si="0" ref="E5:E17">SUM(B5:D5)</f>
        <v>121907.2</v>
      </c>
      <c r="F5" s="52">
        <f aca="true" t="shared" si="1" ref="F5:F17">IF(E$18=0,"0.00%",E5/E$18)</f>
        <v>0.228892658687503</v>
      </c>
      <c r="G5" s="50">
        <v>60468.49</v>
      </c>
      <c r="H5" s="2">
        <v>0</v>
      </c>
      <c r="I5" s="2">
        <v>56369.71</v>
      </c>
      <c r="J5" s="4">
        <f aca="true" t="shared" si="2" ref="J5:J16">SUM(G5:I5)</f>
        <v>116838.2</v>
      </c>
      <c r="K5" s="5">
        <f aca="true" t="shared" si="3" ref="K5:K17">IF(J$18=0,"0.00%",J5/J$18)</f>
        <v>0.21672696433632746</v>
      </c>
      <c r="L5" s="54">
        <f aca="true" t="shared" si="4" ref="L5:L17">IF((G5+H5)=0,"0.00%",(B5+C5)/(G5+H5)-1)</f>
        <v>0.014029951798035789</v>
      </c>
      <c r="M5" s="55">
        <f aca="true" t="shared" si="5" ref="M5:M17">IF(I5=0,"0.00%",D5/I5-1)</f>
        <v>0.0748740768756837</v>
      </c>
      <c r="N5" s="56">
        <f aca="true" t="shared" si="6" ref="N5:N17">IF(J5=0,"0.00%",E5/J5-1)</f>
        <v>0.043384783401319016</v>
      </c>
      <c r="O5" s="1"/>
    </row>
    <row r="6" spans="1:15" s="30" customFormat="1" ht="13.5">
      <c r="A6" s="18" t="s">
        <v>22</v>
      </c>
      <c r="B6" s="50">
        <v>0</v>
      </c>
      <c r="C6" s="2">
        <v>0</v>
      </c>
      <c r="D6" s="2">
        <v>8164.22</v>
      </c>
      <c r="E6" s="4">
        <f t="shared" si="0"/>
        <v>8164.22</v>
      </c>
      <c r="F6" s="52">
        <f t="shared" si="1"/>
        <v>0.01532911937859032</v>
      </c>
      <c r="G6" s="50">
        <v>0</v>
      </c>
      <c r="H6" s="2">
        <v>0</v>
      </c>
      <c r="I6" s="2">
        <v>11099.19</v>
      </c>
      <c r="J6" s="4">
        <f t="shared" si="2"/>
        <v>11099.19</v>
      </c>
      <c r="K6" s="5">
        <f t="shared" si="3"/>
        <v>0.020588247296621502</v>
      </c>
      <c r="L6" s="54" t="str">
        <f t="shared" si="4"/>
        <v>0.00%</v>
      </c>
      <c r="M6" s="55">
        <f t="shared" si="5"/>
        <v>-0.2644310080285138</v>
      </c>
      <c r="N6" s="56">
        <f t="shared" si="6"/>
        <v>-0.2644310080285138</v>
      </c>
      <c r="O6" s="1"/>
    </row>
    <row r="7" spans="1:15" s="30" customFormat="1" ht="13.5">
      <c r="A7" s="18" t="s">
        <v>15</v>
      </c>
      <c r="B7" s="50">
        <v>538.07</v>
      </c>
      <c r="C7" s="2">
        <v>2373.5</v>
      </c>
      <c r="D7" s="2">
        <v>2559.79</v>
      </c>
      <c r="E7" s="4">
        <f t="shared" si="0"/>
        <v>5471.360000000001</v>
      </c>
      <c r="F7" s="52">
        <f t="shared" si="1"/>
        <v>0.010273012070135779</v>
      </c>
      <c r="G7" s="50">
        <v>364.54</v>
      </c>
      <c r="H7" s="2">
        <v>2084.45</v>
      </c>
      <c r="I7" s="2">
        <v>2600.52</v>
      </c>
      <c r="J7" s="4">
        <f t="shared" si="2"/>
        <v>5049.51</v>
      </c>
      <c r="K7" s="5">
        <f t="shared" si="3"/>
        <v>0.009366499772214302</v>
      </c>
      <c r="L7" s="54">
        <f t="shared" si="4"/>
        <v>0.1888860305677036</v>
      </c>
      <c r="M7" s="55">
        <f t="shared" si="5"/>
        <v>-0.01566225216495165</v>
      </c>
      <c r="N7" s="56">
        <f t="shared" si="6"/>
        <v>0.08354275959449531</v>
      </c>
      <c r="O7" s="1"/>
    </row>
    <row r="8" spans="1:15" s="30" customFormat="1" ht="13.5">
      <c r="A8" s="18" t="s">
        <v>16</v>
      </c>
      <c r="B8" s="50">
        <v>28.95</v>
      </c>
      <c r="C8" s="2">
        <v>0</v>
      </c>
      <c r="D8" s="2">
        <v>403.27</v>
      </c>
      <c r="E8" s="4">
        <f t="shared" si="0"/>
        <v>432.21999999999997</v>
      </c>
      <c r="F8" s="52">
        <f t="shared" si="1"/>
        <v>0.000811535208239649</v>
      </c>
      <c r="G8" s="50">
        <v>77.67</v>
      </c>
      <c r="H8" s="2">
        <v>0</v>
      </c>
      <c r="I8" s="2">
        <v>584.9</v>
      </c>
      <c r="J8" s="4">
        <f t="shared" si="2"/>
        <v>662.5699999999999</v>
      </c>
      <c r="K8" s="5">
        <f t="shared" si="3"/>
        <v>0.0012290225693336637</v>
      </c>
      <c r="L8" s="54">
        <f t="shared" si="4"/>
        <v>-0.6272692159134801</v>
      </c>
      <c r="M8" s="55">
        <f t="shared" si="5"/>
        <v>-0.31053171482304665</v>
      </c>
      <c r="N8" s="56">
        <f t="shared" si="6"/>
        <v>-0.3476613791750306</v>
      </c>
      <c r="O8" s="1"/>
    </row>
    <row r="9" spans="1:15" s="30" customFormat="1" ht="13.5">
      <c r="A9" s="18" t="s">
        <v>23</v>
      </c>
      <c r="B9" s="50">
        <v>199</v>
      </c>
      <c r="C9" s="2">
        <v>0</v>
      </c>
      <c r="D9" s="2">
        <v>279.85</v>
      </c>
      <c r="E9" s="4">
        <f t="shared" si="0"/>
        <v>478.85</v>
      </c>
      <c r="F9" s="52">
        <f t="shared" si="1"/>
        <v>0.0008990875814759982</v>
      </c>
      <c r="G9" s="50">
        <v>0</v>
      </c>
      <c r="H9" s="2">
        <v>0</v>
      </c>
      <c r="I9" s="2">
        <v>0</v>
      </c>
      <c r="J9" s="4">
        <f t="shared" si="2"/>
        <v>0</v>
      </c>
      <c r="K9" s="5">
        <f t="shared" si="3"/>
        <v>0</v>
      </c>
      <c r="L9" s="54" t="str">
        <f t="shared" si="4"/>
        <v>0.00%</v>
      </c>
      <c r="M9" s="55" t="str">
        <f t="shared" si="5"/>
        <v>0.00%</v>
      </c>
      <c r="N9" s="56" t="str">
        <f t="shared" si="6"/>
        <v>0.00%</v>
      </c>
      <c r="O9" s="1"/>
    </row>
    <row r="10" spans="1:15" s="30" customFormat="1" ht="13.5">
      <c r="A10" s="18" t="s">
        <v>13</v>
      </c>
      <c r="B10" s="50">
        <v>1369.64</v>
      </c>
      <c r="C10" s="2">
        <v>3226.73</v>
      </c>
      <c r="D10" s="2">
        <v>6489.46</v>
      </c>
      <c r="E10" s="4">
        <f t="shared" si="0"/>
        <v>11085.83</v>
      </c>
      <c r="F10" s="52">
        <f t="shared" si="1"/>
        <v>0.020814727124055684</v>
      </c>
      <c r="G10" s="50">
        <v>2241.73</v>
      </c>
      <c r="H10" s="2">
        <v>1724.2</v>
      </c>
      <c r="I10" s="2">
        <v>4279.72</v>
      </c>
      <c r="J10" s="4">
        <f t="shared" si="2"/>
        <v>8245.650000000001</v>
      </c>
      <c r="K10" s="5">
        <f t="shared" si="3"/>
        <v>0.01529512345688173</v>
      </c>
      <c r="L10" s="54">
        <f t="shared" si="4"/>
        <v>0.15896397566270704</v>
      </c>
      <c r="M10" s="55">
        <f t="shared" si="5"/>
        <v>0.5163281710018413</v>
      </c>
      <c r="N10" s="56">
        <f t="shared" si="6"/>
        <v>0.34444585933189</v>
      </c>
      <c r="O10" s="1"/>
    </row>
    <row r="11" spans="1:15" s="30" customFormat="1" ht="13.5">
      <c r="A11" s="18" t="s">
        <v>28</v>
      </c>
      <c r="B11" s="50">
        <v>62.35</v>
      </c>
      <c r="C11" s="2">
        <v>202.58</v>
      </c>
      <c r="D11" s="2">
        <v>419.8</v>
      </c>
      <c r="E11" s="4">
        <f t="shared" si="0"/>
        <v>684.73</v>
      </c>
      <c r="F11" s="52">
        <f t="shared" si="1"/>
        <v>0.001285647362773437</v>
      </c>
      <c r="G11" s="50">
        <v>237.17</v>
      </c>
      <c r="H11" s="2">
        <v>196.7</v>
      </c>
      <c r="I11" s="2">
        <v>327.94</v>
      </c>
      <c r="J11" s="4">
        <f t="shared" si="2"/>
        <v>761.81</v>
      </c>
      <c r="K11" s="5">
        <f t="shared" si="3"/>
        <v>0.0014131060620675225</v>
      </c>
      <c r="L11" s="54">
        <f t="shared" si="4"/>
        <v>-0.3893793071657409</v>
      </c>
      <c r="M11" s="55">
        <f t="shared" si="5"/>
        <v>0.2801122156492042</v>
      </c>
      <c r="N11" s="56">
        <f t="shared" si="6"/>
        <v>-0.10118008427298142</v>
      </c>
      <c r="O11" s="1"/>
    </row>
    <row r="12" spans="1:15" s="30" customFormat="1" ht="13.5">
      <c r="A12" s="18" t="s">
        <v>24</v>
      </c>
      <c r="B12" s="50">
        <v>1243.2</v>
      </c>
      <c r="C12" s="2">
        <v>1355</v>
      </c>
      <c r="D12" s="2">
        <v>1707.16</v>
      </c>
      <c r="E12" s="4">
        <f t="shared" si="0"/>
        <v>4305.36</v>
      </c>
      <c r="F12" s="52">
        <f t="shared" si="1"/>
        <v>0.008083733339842337</v>
      </c>
      <c r="G12" s="50">
        <v>293.55</v>
      </c>
      <c r="H12" s="2">
        <v>1289.3</v>
      </c>
      <c r="I12" s="2">
        <v>1938.47</v>
      </c>
      <c r="J12" s="4">
        <f t="shared" si="2"/>
        <v>3521.3199999999997</v>
      </c>
      <c r="K12" s="5">
        <f t="shared" si="3"/>
        <v>0.0065318106069487255</v>
      </c>
      <c r="L12" s="54">
        <f t="shared" si="4"/>
        <v>0.6414695012161606</v>
      </c>
      <c r="M12" s="55">
        <f t="shared" si="5"/>
        <v>-0.11932606643383692</v>
      </c>
      <c r="N12" s="56">
        <f t="shared" si="6"/>
        <v>0.22265514068587922</v>
      </c>
      <c r="O12" s="1"/>
    </row>
    <row r="13" spans="1:15" s="30" customFormat="1" ht="13.5">
      <c r="A13" s="18" t="s">
        <v>25</v>
      </c>
      <c r="B13" s="50">
        <v>420.7</v>
      </c>
      <c r="C13" s="2">
        <v>157.94</v>
      </c>
      <c r="D13" s="2">
        <v>348.55</v>
      </c>
      <c r="E13" s="4">
        <f t="shared" si="0"/>
        <v>927.19</v>
      </c>
      <c r="F13" s="52">
        <f t="shared" si="1"/>
        <v>0.001740889662041831</v>
      </c>
      <c r="G13" s="50">
        <v>129.91</v>
      </c>
      <c r="H13" s="2">
        <v>251.63</v>
      </c>
      <c r="I13" s="2">
        <v>396.8</v>
      </c>
      <c r="J13" s="4">
        <f t="shared" si="2"/>
        <v>778.3399999999999</v>
      </c>
      <c r="K13" s="5">
        <f t="shared" si="3"/>
        <v>0.0014437680948656954</v>
      </c>
      <c r="L13" s="54">
        <f t="shared" si="4"/>
        <v>0.5165906589086335</v>
      </c>
      <c r="M13" s="55">
        <f t="shared" si="5"/>
        <v>-0.1215977822580645</v>
      </c>
      <c r="N13" s="56">
        <f t="shared" si="6"/>
        <v>0.19124033198859136</v>
      </c>
      <c r="O13" s="1"/>
    </row>
    <row r="14" spans="1:15" s="30" customFormat="1" ht="13.5">
      <c r="A14" s="18" t="s">
        <v>26</v>
      </c>
      <c r="B14" s="50">
        <v>14513.07</v>
      </c>
      <c r="C14" s="2">
        <v>10489.1</v>
      </c>
      <c r="D14" s="2">
        <v>1674.21</v>
      </c>
      <c r="E14" s="4">
        <f t="shared" si="0"/>
        <v>26676.379999999997</v>
      </c>
      <c r="F14" s="52">
        <f t="shared" si="1"/>
        <v>0.050087505433297874</v>
      </c>
      <c r="G14" s="50">
        <v>12775.46</v>
      </c>
      <c r="H14" s="2">
        <v>10549.57</v>
      </c>
      <c r="I14" s="2">
        <v>1934.75</v>
      </c>
      <c r="J14" s="4">
        <f t="shared" si="2"/>
        <v>25259.78</v>
      </c>
      <c r="K14" s="5">
        <f t="shared" si="3"/>
        <v>0.04685518468449084</v>
      </c>
      <c r="L14" s="54">
        <f t="shared" si="4"/>
        <v>0.07190301577318436</v>
      </c>
      <c r="M14" s="55">
        <f t="shared" si="5"/>
        <v>-0.13466339320325627</v>
      </c>
      <c r="N14" s="56">
        <f t="shared" si="6"/>
        <v>0.05608124853027219</v>
      </c>
      <c r="O14" s="1"/>
    </row>
    <row r="15" spans="1:15" s="30" customFormat="1" ht="13.5">
      <c r="A15" s="18" t="s">
        <v>14</v>
      </c>
      <c r="B15" s="50">
        <v>797.6</v>
      </c>
      <c r="C15" s="2">
        <v>527.87</v>
      </c>
      <c r="D15" s="2">
        <v>1099.99</v>
      </c>
      <c r="E15" s="4">
        <f t="shared" si="0"/>
        <v>2425.46</v>
      </c>
      <c r="F15" s="52">
        <f t="shared" si="1"/>
        <v>0.004554037726567348</v>
      </c>
      <c r="G15" s="50">
        <v>574.21</v>
      </c>
      <c r="H15" s="2">
        <v>248.21</v>
      </c>
      <c r="I15" s="2">
        <v>762.49</v>
      </c>
      <c r="J15" s="4">
        <f t="shared" si="2"/>
        <v>1584.91</v>
      </c>
      <c r="K15" s="5">
        <f t="shared" si="3"/>
        <v>0.0029399009317696507</v>
      </c>
      <c r="L15" s="54">
        <f t="shared" si="4"/>
        <v>0.6116704360302521</v>
      </c>
      <c r="M15" s="55">
        <f t="shared" si="5"/>
        <v>0.44262875578696104</v>
      </c>
      <c r="N15" s="56">
        <f t="shared" si="6"/>
        <v>0.5303455716728394</v>
      </c>
      <c r="O15" s="1"/>
    </row>
    <row r="16" spans="1:15" s="30" customFormat="1" ht="13.5">
      <c r="A16" s="18" t="s">
        <v>27</v>
      </c>
      <c r="B16" s="50">
        <v>130758.6</v>
      </c>
      <c r="C16" s="2">
        <v>5068.1</v>
      </c>
      <c r="D16" s="2">
        <v>211611.8</v>
      </c>
      <c r="E16" s="4">
        <f t="shared" si="0"/>
        <v>347438.5</v>
      </c>
      <c r="F16" s="52">
        <f t="shared" si="1"/>
        <v>0.6523496725000493</v>
      </c>
      <c r="G16" s="50">
        <v>153083.57</v>
      </c>
      <c r="H16" s="2">
        <v>6239.4</v>
      </c>
      <c r="I16" s="2">
        <v>202368.98</v>
      </c>
      <c r="J16" s="4">
        <f t="shared" si="2"/>
        <v>361691.95</v>
      </c>
      <c r="K16" s="5">
        <f t="shared" si="3"/>
        <v>0.6709141218230573</v>
      </c>
      <c r="L16" s="54">
        <f t="shared" si="4"/>
        <v>-0.14747572179956214</v>
      </c>
      <c r="M16" s="55">
        <f t="shared" si="5"/>
        <v>0.0456731066194036</v>
      </c>
      <c r="N16" s="56">
        <f t="shared" si="6"/>
        <v>-0.03940770592212517</v>
      </c>
      <c r="O16" s="1"/>
    </row>
    <row r="17" spans="1:15" s="30" customFormat="1" ht="14.25" thickBot="1">
      <c r="A17" s="19" t="s">
        <v>9</v>
      </c>
      <c r="B17" s="51">
        <v>0</v>
      </c>
      <c r="C17" s="33">
        <v>0</v>
      </c>
      <c r="D17" s="2">
        <v>0</v>
      </c>
      <c r="E17" s="4">
        <f t="shared" si="0"/>
        <v>0</v>
      </c>
      <c r="F17" s="52">
        <f t="shared" si="1"/>
        <v>0</v>
      </c>
      <c r="G17" s="51">
        <v>0</v>
      </c>
      <c r="H17" s="33">
        <v>0</v>
      </c>
      <c r="I17" s="2">
        <v>0</v>
      </c>
      <c r="J17" s="4">
        <f>SUM(G17:I17)</f>
        <v>0</v>
      </c>
      <c r="K17" s="5">
        <f t="shared" si="3"/>
        <v>0</v>
      </c>
      <c r="L17" s="54" t="str">
        <f t="shared" si="4"/>
        <v>0.00%</v>
      </c>
      <c r="M17" s="55" t="str">
        <f t="shared" si="5"/>
        <v>0.00%</v>
      </c>
      <c r="N17" s="56" t="str">
        <f t="shared" si="6"/>
        <v>0.00%</v>
      </c>
      <c r="O17" s="1"/>
    </row>
    <row r="18" spans="1:251" s="30" customFormat="1" ht="15" thickBot="1" thickTop="1">
      <c r="A18" s="12" t="s">
        <v>8</v>
      </c>
      <c r="B18" s="13">
        <f>SUM(B4:B17)</f>
        <v>212038.04</v>
      </c>
      <c r="C18" s="13">
        <f>SUM(C4:C17)</f>
        <v>24177.120000000003</v>
      </c>
      <c r="D18" s="13">
        <f>SUM(D4:D17)</f>
        <v>296380.34</v>
      </c>
      <c r="E18" s="14">
        <f>SUM(E4:E17)</f>
        <v>532595.5</v>
      </c>
      <c r="F18" s="53">
        <f>IF(E$18=0,"0.00%",E18/E$18)</f>
        <v>1</v>
      </c>
      <c r="G18" s="13">
        <f>SUM(G4:G17)</f>
        <v>231476.85000000003</v>
      </c>
      <c r="H18" s="13">
        <f>SUM(H4:H17)</f>
        <v>23627.229999999996</v>
      </c>
      <c r="I18" s="14">
        <f>SUM(I4:I17)</f>
        <v>283999.12</v>
      </c>
      <c r="J18" s="14">
        <f>SUM(J4:J17)</f>
        <v>539103.2</v>
      </c>
      <c r="K18" s="15">
        <f>IF(J$18=0,"0.00%",J18/J$18)</f>
        <v>1</v>
      </c>
      <c r="L18" s="57">
        <f>IF(H18=0,"0.00%",(B18+C18)/(G18+H18)-1)</f>
        <v>-0.07404397452208533</v>
      </c>
      <c r="M18" s="58">
        <f>IF(I18=0,"0.00%",D18/I18-1)</f>
        <v>0.04359598015655841</v>
      </c>
      <c r="N18" s="53">
        <f>IF(J18=0,"0.00%",E18/J18-1)</f>
        <v>-0.012071343668522028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5" thickBot="1" thickTop="1">
      <c r="A20" s="21" t="s">
        <v>17</v>
      </c>
      <c r="B20" s="38"/>
      <c r="C20" s="47"/>
      <c r="D20" s="36" t="s">
        <v>31</v>
      </c>
      <c r="E20" s="26"/>
      <c r="F20" s="27"/>
      <c r="G20" s="28"/>
      <c r="H20" s="26"/>
      <c r="I20" s="37" t="s">
        <v>32</v>
      </c>
      <c r="J20" s="26"/>
      <c r="K20" s="27"/>
      <c r="L20" s="28"/>
      <c r="M20" s="25" t="s">
        <v>12</v>
      </c>
      <c r="N20" s="27"/>
      <c r="O20" s="1"/>
    </row>
    <row r="21" spans="1:15" s="30" customFormat="1" ht="14.2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4.2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4.25" thickTop="1">
      <c r="A23" s="17" t="s">
        <v>20</v>
      </c>
      <c r="B23" s="49">
        <v>1680.77</v>
      </c>
      <c r="C23" s="44">
        <v>1101.8</v>
      </c>
      <c r="D23" s="4">
        <v>2642.05</v>
      </c>
      <c r="E23" s="4">
        <f aca="true" t="shared" si="7" ref="E23:E36">SUM(B23:D23)</f>
        <v>5424.62</v>
      </c>
      <c r="F23" s="52">
        <f>IF(E$37=0,"0.00%",E23/E$37)</f>
        <v>0.005069266686449873</v>
      </c>
      <c r="G23" s="49">
        <v>2342.28</v>
      </c>
      <c r="H23" s="44">
        <v>1407.47</v>
      </c>
      <c r="I23" s="4">
        <v>3259.05</v>
      </c>
      <c r="J23" s="4">
        <f>SUM(G23:I23)</f>
        <v>7008.8</v>
      </c>
      <c r="K23" s="5">
        <f>IF(J$37=0,"0.00%",J23/J$37)</f>
        <v>0.006366124341685902</v>
      </c>
      <c r="L23" s="54">
        <f>IF((G23+H23)=0,"0.00",(B23+C23)/(G23+H23)-1)</f>
        <v>-0.25793186212414165</v>
      </c>
      <c r="M23" s="55">
        <f>IF(I23=0,"0.00%",D23/I23-1)</f>
        <v>-0.18931897332044612</v>
      </c>
      <c r="N23" s="56">
        <f>IF(J23=0,"0.00%",E23/J23-1)</f>
        <v>-0.2260272799908687</v>
      </c>
      <c r="O23" s="1"/>
    </row>
    <row r="24" spans="1:15" s="30" customFormat="1" ht="13.5">
      <c r="A24" s="18" t="s">
        <v>21</v>
      </c>
      <c r="B24" s="50">
        <v>128426.77</v>
      </c>
      <c r="C24" s="45">
        <v>0</v>
      </c>
      <c r="D24" s="2">
        <v>117385.11</v>
      </c>
      <c r="E24" s="4">
        <f t="shared" si="7"/>
        <v>245811.88</v>
      </c>
      <c r="F24" s="52">
        <f aca="true" t="shared" si="8" ref="F24:F36">IF(E$37=0,"0.00%",E24/E$37)</f>
        <v>0.22970935741445736</v>
      </c>
      <c r="G24" s="50">
        <v>124632.87</v>
      </c>
      <c r="H24" s="45">
        <v>0</v>
      </c>
      <c r="I24" s="2">
        <v>126894.44</v>
      </c>
      <c r="J24" s="4">
        <f aca="true" t="shared" si="9" ref="J24:J36">SUM(G24:I24)</f>
        <v>251527.31</v>
      </c>
      <c r="K24" s="5">
        <f aca="true" t="shared" si="10" ref="K24:K36">IF(J$37=0,"0.00%",J24/J$37)</f>
        <v>0.22846337900778674</v>
      </c>
      <c r="L24" s="54">
        <f aca="true" t="shared" si="11" ref="L24:L36">IF((G24+H24)=0,"0.00",(B24+C24)/(G24+H24)-1)</f>
        <v>0.03044060527531789</v>
      </c>
      <c r="M24" s="55">
        <f aca="true" t="shared" si="12" ref="M24:M36">IF(I24=0,"0.00%",D24/I24-1)</f>
        <v>-0.07493890197237962</v>
      </c>
      <c r="N24" s="56">
        <f aca="true" t="shared" si="13" ref="N24:N36">IF(J24=0,"0.00%",E24/J24-1)</f>
        <v>-0.022722900348276287</v>
      </c>
      <c r="O24" s="1"/>
    </row>
    <row r="25" spans="1:15" s="30" customFormat="1" ht="13.5">
      <c r="A25" s="18" t="s">
        <v>22</v>
      </c>
      <c r="B25" s="50">
        <v>0</v>
      </c>
      <c r="C25" s="45">
        <v>0</v>
      </c>
      <c r="D25" s="2">
        <v>16899.31</v>
      </c>
      <c r="E25" s="4">
        <f t="shared" si="7"/>
        <v>16899.31</v>
      </c>
      <c r="F25" s="52">
        <f t="shared" si="8"/>
        <v>0.015792278391295465</v>
      </c>
      <c r="G25" s="50">
        <v>0</v>
      </c>
      <c r="H25" s="45">
        <v>0</v>
      </c>
      <c r="I25" s="2">
        <v>21391.47</v>
      </c>
      <c r="J25" s="4">
        <f t="shared" si="9"/>
        <v>21391.47</v>
      </c>
      <c r="K25" s="5">
        <f t="shared" si="10"/>
        <v>0.019429967736480386</v>
      </c>
      <c r="L25" s="54" t="str">
        <f t="shared" si="11"/>
        <v>0.00</v>
      </c>
      <c r="M25" s="55">
        <f t="shared" si="12"/>
        <v>-0.2099977233916136</v>
      </c>
      <c r="N25" s="56">
        <f t="shared" si="13"/>
        <v>-0.2099977233916136</v>
      </c>
      <c r="O25" s="1"/>
    </row>
    <row r="26" spans="1:15" s="30" customFormat="1" ht="13.5">
      <c r="A26" s="18" t="s">
        <v>15</v>
      </c>
      <c r="B26" s="50">
        <v>1113.91</v>
      </c>
      <c r="C26" s="45">
        <v>3575.65</v>
      </c>
      <c r="D26" s="2">
        <v>5214.51</v>
      </c>
      <c r="E26" s="4">
        <f t="shared" si="7"/>
        <v>9904.07</v>
      </c>
      <c r="F26" s="52">
        <f t="shared" si="8"/>
        <v>0.009255279099967848</v>
      </c>
      <c r="G26" s="50">
        <v>709.79</v>
      </c>
      <c r="H26" s="45">
        <v>4937.2</v>
      </c>
      <c r="I26" s="2">
        <v>5389.35</v>
      </c>
      <c r="J26" s="4">
        <f t="shared" si="9"/>
        <v>11036.34</v>
      </c>
      <c r="K26" s="5">
        <f t="shared" si="10"/>
        <v>0.010024356910900837</v>
      </c>
      <c r="L26" s="54">
        <f t="shared" si="11"/>
        <v>-0.16954696218693488</v>
      </c>
      <c r="M26" s="55">
        <f t="shared" si="12"/>
        <v>-0.03244176013805011</v>
      </c>
      <c r="N26" s="56">
        <f t="shared" si="13"/>
        <v>-0.10259470077942512</v>
      </c>
      <c r="O26" s="1"/>
    </row>
    <row r="27" spans="1:15" s="30" customFormat="1" ht="13.5">
      <c r="A27" s="18" t="s">
        <v>16</v>
      </c>
      <c r="B27" s="50">
        <v>28.95</v>
      </c>
      <c r="C27" s="45">
        <v>0</v>
      </c>
      <c r="D27" s="2">
        <v>843.75</v>
      </c>
      <c r="E27" s="4">
        <f t="shared" si="7"/>
        <v>872.7</v>
      </c>
      <c r="F27" s="52">
        <f t="shared" si="8"/>
        <v>0.0008155316017093924</v>
      </c>
      <c r="G27" s="50">
        <v>128.87</v>
      </c>
      <c r="H27" s="45">
        <v>0</v>
      </c>
      <c r="I27" s="2">
        <v>909.14</v>
      </c>
      <c r="J27" s="4">
        <f t="shared" si="9"/>
        <v>1038.01</v>
      </c>
      <c r="K27" s="5">
        <f t="shared" si="10"/>
        <v>0.0009428291188096939</v>
      </c>
      <c r="L27" s="54">
        <f t="shared" si="11"/>
        <v>-0.7753550089237216</v>
      </c>
      <c r="M27" s="55">
        <f t="shared" si="12"/>
        <v>-0.07192511604373364</v>
      </c>
      <c r="N27" s="56">
        <f t="shared" si="13"/>
        <v>-0.1592566545601679</v>
      </c>
      <c r="O27" s="1"/>
    </row>
    <row r="28" spans="1:15" s="30" customFormat="1" ht="13.5">
      <c r="A28" s="18" t="s">
        <v>23</v>
      </c>
      <c r="B28" s="50">
        <v>703.5</v>
      </c>
      <c r="C28" s="45">
        <v>0</v>
      </c>
      <c r="D28" s="2">
        <v>532</v>
      </c>
      <c r="E28" s="4">
        <f t="shared" si="7"/>
        <v>1235.5</v>
      </c>
      <c r="F28" s="52">
        <f t="shared" si="8"/>
        <v>0.001154565479445347</v>
      </c>
      <c r="G28" s="50">
        <v>0</v>
      </c>
      <c r="H28" s="45">
        <v>0</v>
      </c>
      <c r="I28" s="2">
        <v>6.5</v>
      </c>
      <c r="J28" s="4">
        <f t="shared" si="9"/>
        <v>6.5</v>
      </c>
      <c r="K28" s="5">
        <f t="shared" si="10"/>
        <v>5.903979029357145E-06</v>
      </c>
      <c r="L28" s="54" t="str">
        <f t="shared" si="11"/>
        <v>0.00</v>
      </c>
      <c r="M28" s="55">
        <f t="shared" si="12"/>
        <v>80.84615384615384</v>
      </c>
      <c r="N28" s="56">
        <f t="shared" si="13"/>
        <v>189.07692307692307</v>
      </c>
      <c r="O28" s="1"/>
    </row>
    <row r="29" spans="1:15" s="30" customFormat="1" ht="13.5">
      <c r="A29" s="18" t="s">
        <v>13</v>
      </c>
      <c r="B29" s="50">
        <v>2637.94</v>
      </c>
      <c r="C29" s="45">
        <v>5199.72</v>
      </c>
      <c r="D29" s="2">
        <v>12884.39</v>
      </c>
      <c r="E29" s="4">
        <f t="shared" si="7"/>
        <v>20722.05</v>
      </c>
      <c r="F29" s="52">
        <f t="shared" si="8"/>
        <v>0.019364600237426508</v>
      </c>
      <c r="G29" s="50">
        <v>4191.88</v>
      </c>
      <c r="H29" s="45">
        <v>3736.73</v>
      </c>
      <c r="I29" s="2">
        <v>8723.95</v>
      </c>
      <c r="J29" s="4">
        <f t="shared" si="9"/>
        <v>16652.56</v>
      </c>
      <c r="K29" s="5">
        <f t="shared" si="10"/>
        <v>0.015125594619247944</v>
      </c>
      <c r="L29" s="54">
        <f t="shared" si="11"/>
        <v>-0.011471115365745188</v>
      </c>
      <c r="M29" s="55">
        <f t="shared" si="12"/>
        <v>0.4768986525599068</v>
      </c>
      <c r="N29" s="56">
        <f t="shared" si="13"/>
        <v>0.24437624004957792</v>
      </c>
      <c r="O29" s="1"/>
    </row>
    <row r="30" spans="1:15" s="30" customFormat="1" ht="13.5">
      <c r="A30" s="18" t="s">
        <v>28</v>
      </c>
      <c r="B30" s="50">
        <v>129.85</v>
      </c>
      <c r="C30" s="45">
        <v>335.86</v>
      </c>
      <c r="D30" s="2">
        <v>698.75</v>
      </c>
      <c r="E30" s="4">
        <f t="shared" si="7"/>
        <v>1164.46</v>
      </c>
      <c r="F30" s="52">
        <f t="shared" si="8"/>
        <v>0.00108817913249286</v>
      </c>
      <c r="G30" s="50">
        <v>396.36</v>
      </c>
      <c r="H30" s="45">
        <v>228.2</v>
      </c>
      <c r="I30" s="2">
        <v>741.21</v>
      </c>
      <c r="J30" s="4">
        <f t="shared" si="9"/>
        <v>1365.77</v>
      </c>
      <c r="K30" s="5">
        <f t="shared" si="10"/>
        <v>0.0012405349906038628</v>
      </c>
      <c r="L30" s="54">
        <f t="shared" si="11"/>
        <v>-0.2543390546945048</v>
      </c>
      <c r="M30" s="55">
        <f t="shared" si="12"/>
        <v>-0.05728471013612879</v>
      </c>
      <c r="N30" s="56">
        <f t="shared" si="13"/>
        <v>-0.14739670661970894</v>
      </c>
      <c r="O30" s="1"/>
    </row>
    <row r="31" spans="1:15" s="30" customFormat="1" ht="13.5">
      <c r="A31" s="18" t="s">
        <v>24</v>
      </c>
      <c r="B31" s="50">
        <v>1988.54</v>
      </c>
      <c r="C31" s="45">
        <v>2178.8</v>
      </c>
      <c r="D31" s="2">
        <v>2991.81</v>
      </c>
      <c r="E31" s="4">
        <f t="shared" si="7"/>
        <v>7159.15</v>
      </c>
      <c r="F31" s="52">
        <f t="shared" si="8"/>
        <v>0.006690171956431529</v>
      </c>
      <c r="G31" s="50">
        <v>1727.37</v>
      </c>
      <c r="H31" s="45">
        <v>2503.55</v>
      </c>
      <c r="I31" s="2">
        <v>2986.89</v>
      </c>
      <c r="J31" s="4">
        <f t="shared" si="9"/>
        <v>7217.8099999999995</v>
      </c>
      <c r="K31" s="5">
        <f t="shared" si="10"/>
        <v>0.0065559690581360455</v>
      </c>
      <c r="L31" s="54">
        <f t="shared" si="11"/>
        <v>-0.01502746447581138</v>
      </c>
      <c r="M31" s="55">
        <f t="shared" si="12"/>
        <v>0.0016471982563803778</v>
      </c>
      <c r="N31" s="56">
        <f t="shared" si="13"/>
        <v>-0.008127118890633</v>
      </c>
      <c r="O31" s="1"/>
    </row>
    <row r="32" spans="1:15" s="30" customFormat="1" ht="13.5">
      <c r="A32" s="18" t="s">
        <v>25</v>
      </c>
      <c r="B32" s="50">
        <v>773.01</v>
      </c>
      <c r="C32" s="45">
        <v>575.19</v>
      </c>
      <c r="D32" s="2">
        <v>677.6</v>
      </c>
      <c r="E32" s="4">
        <f t="shared" si="7"/>
        <v>2025.8000000000002</v>
      </c>
      <c r="F32" s="52">
        <f t="shared" si="8"/>
        <v>0.0018930948994418323</v>
      </c>
      <c r="G32" s="50">
        <v>156.79</v>
      </c>
      <c r="H32" s="45">
        <v>406.12</v>
      </c>
      <c r="I32" s="2">
        <v>687.6</v>
      </c>
      <c r="J32" s="4">
        <f t="shared" si="9"/>
        <v>1250.51</v>
      </c>
      <c r="K32" s="5">
        <f t="shared" si="10"/>
        <v>0.00113584381784637</v>
      </c>
      <c r="L32" s="54">
        <f t="shared" si="11"/>
        <v>1.395054271553179</v>
      </c>
      <c r="M32" s="55">
        <f t="shared" si="12"/>
        <v>-0.014543339150668966</v>
      </c>
      <c r="N32" s="56">
        <f t="shared" si="13"/>
        <v>0.6199790485481924</v>
      </c>
      <c r="O32" s="1"/>
    </row>
    <row r="33" spans="1:15" s="30" customFormat="1" ht="13.5">
      <c r="A33" s="18" t="s">
        <v>26</v>
      </c>
      <c r="B33" s="50">
        <v>24451.77</v>
      </c>
      <c r="C33" s="45">
        <v>19358.95</v>
      </c>
      <c r="D33" s="2">
        <v>3771.26</v>
      </c>
      <c r="E33" s="4">
        <f t="shared" si="7"/>
        <v>47581.98</v>
      </c>
      <c r="F33" s="52">
        <f t="shared" si="8"/>
        <v>0.044465003279367796</v>
      </c>
      <c r="G33" s="50">
        <v>24756.93</v>
      </c>
      <c r="H33" s="45">
        <v>21613.43</v>
      </c>
      <c r="I33" s="2">
        <v>3965.7</v>
      </c>
      <c r="J33" s="4">
        <f t="shared" si="9"/>
        <v>50336.06</v>
      </c>
      <c r="K33" s="5">
        <f t="shared" si="10"/>
        <v>0.04572046810160969</v>
      </c>
      <c r="L33" s="54">
        <f t="shared" si="11"/>
        <v>-0.05519991649838385</v>
      </c>
      <c r="M33" s="55">
        <f t="shared" si="12"/>
        <v>-0.04903043598860213</v>
      </c>
      <c r="N33" s="56">
        <f t="shared" si="13"/>
        <v>-0.05471385722283373</v>
      </c>
      <c r="O33" s="1"/>
    </row>
    <row r="34" spans="1:15" s="30" customFormat="1" ht="13.5">
      <c r="A34" s="18" t="s">
        <v>14</v>
      </c>
      <c r="B34" s="50">
        <v>1300.27</v>
      </c>
      <c r="C34" s="45">
        <v>1010.42</v>
      </c>
      <c r="D34" s="2">
        <v>2001.99</v>
      </c>
      <c r="E34" s="4">
        <f t="shared" si="7"/>
        <v>4312.68</v>
      </c>
      <c r="F34" s="52">
        <f t="shared" si="8"/>
        <v>0.004030167099874026</v>
      </c>
      <c r="G34" s="50">
        <v>960.28</v>
      </c>
      <c r="H34" s="45">
        <v>622.27</v>
      </c>
      <c r="I34" s="2">
        <v>1619.29</v>
      </c>
      <c r="J34" s="4">
        <f t="shared" si="9"/>
        <v>3201.84</v>
      </c>
      <c r="K34" s="5">
        <f t="shared" si="10"/>
        <v>0.0029082455715933667</v>
      </c>
      <c r="L34" s="54">
        <f t="shared" si="11"/>
        <v>0.460105525891757</v>
      </c>
      <c r="M34" s="55">
        <f t="shared" si="12"/>
        <v>0.23633814820075472</v>
      </c>
      <c r="N34" s="56">
        <f t="shared" si="13"/>
        <v>0.34693801064387975</v>
      </c>
      <c r="O34" s="1"/>
    </row>
    <row r="35" spans="1:15" s="30" customFormat="1" ht="13.5">
      <c r="A35" s="18" t="s">
        <v>27</v>
      </c>
      <c r="B35" s="50">
        <v>278807.98</v>
      </c>
      <c r="C35" s="45">
        <v>6301.6</v>
      </c>
      <c r="D35" s="11">
        <v>421875.77</v>
      </c>
      <c r="E35" s="4">
        <f t="shared" si="7"/>
        <v>706985.35</v>
      </c>
      <c r="F35" s="52">
        <f t="shared" si="8"/>
        <v>0.6606725047216401</v>
      </c>
      <c r="G35" s="50">
        <v>312972.87</v>
      </c>
      <c r="H35" s="45">
        <v>10728.4</v>
      </c>
      <c r="I35" s="11">
        <v>405218.17</v>
      </c>
      <c r="J35" s="4">
        <f t="shared" si="9"/>
        <v>728919.44</v>
      </c>
      <c r="K35" s="5">
        <f t="shared" si="10"/>
        <v>0.6620807827462698</v>
      </c>
      <c r="L35" s="54">
        <f t="shared" si="11"/>
        <v>-0.11922007596695572</v>
      </c>
      <c r="M35" s="55">
        <f t="shared" si="12"/>
        <v>0.04110773216314567</v>
      </c>
      <c r="N35" s="56">
        <f t="shared" si="13"/>
        <v>-0.03009124026106369</v>
      </c>
      <c r="O35" s="1"/>
    </row>
    <row r="36" spans="1:15" s="30" customFormat="1" ht="14.25" thickBot="1">
      <c r="A36" s="19" t="s">
        <v>9</v>
      </c>
      <c r="B36" s="50">
        <v>0</v>
      </c>
      <c r="C36" s="45">
        <v>0</v>
      </c>
      <c r="D36" s="33">
        <v>0</v>
      </c>
      <c r="E36" s="4">
        <f t="shared" si="7"/>
        <v>0</v>
      </c>
      <c r="F36" s="52">
        <f t="shared" si="8"/>
        <v>0</v>
      </c>
      <c r="G36" s="50">
        <v>0</v>
      </c>
      <c r="H36" s="45">
        <v>0</v>
      </c>
      <c r="I36" s="33">
        <v>0</v>
      </c>
      <c r="J36" s="4">
        <f t="shared" si="9"/>
        <v>0</v>
      </c>
      <c r="K36" s="5">
        <f t="shared" si="10"/>
        <v>0</v>
      </c>
      <c r="L36" s="54" t="str">
        <f t="shared" si="11"/>
        <v>0.00</v>
      </c>
      <c r="M36" s="55" t="str">
        <f t="shared" si="12"/>
        <v>0.00%</v>
      </c>
      <c r="N36" s="56" t="str">
        <f t="shared" si="13"/>
        <v>0.00%</v>
      </c>
      <c r="O36" s="1"/>
    </row>
    <row r="37" spans="1:15" s="30" customFormat="1" ht="15" thickBot="1" thickTop="1">
      <c r="A37" s="12" t="s">
        <v>8</v>
      </c>
      <c r="B37" s="13">
        <f>SUM(B23:B36)</f>
        <v>442043.26</v>
      </c>
      <c r="C37" s="13">
        <f>SUM(C23:C36)</f>
        <v>39637.99</v>
      </c>
      <c r="D37" s="13">
        <f>SUM(D23:D36)</f>
        <v>588418.3</v>
      </c>
      <c r="E37" s="14">
        <f>SUM(E23:E36)</f>
        <v>1070099.55</v>
      </c>
      <c r="F37" s="53">
        <f>IF(E$37=0,"0.00%",E37/E$37)</f>
        <v>1</v>
      </c>
      <c r="G37" s="13">
        <f>SUM(G23:G36)</f>
        <v>472976.2899999999</v>
      </c>
      <c r="H37" s="13">
        <f>SUM(H23:H36)</f>
        <v>46183.37</v>
      </c>
      <c r="I37" s="14">
        <f>SUM(I23:I36)</f>
        <v>581792.76</v>
      </c>
      <c r="J37" s="14">
        <f>SUM(J23:J36)</f>
        <v>1100952.42</v>
      </c>
      <c r="K37" s="15">
        <f>IF(J$37=0,"0.00%",J37/J$37)</f>
        <v>1</v>
      </c>
      <c r="L37" s="57">
        <f>IF(H37=0,"0.00%",(B37+C37)/(G37+H37)-1)</f>
        <v>-0.0721905280545101</v>
      </c>
      <c r="M37" s="58">
        <f>IF(I37=0,"0.00%",D37/I37-1)</f>
        <v>0.011388144465737327</v>
      </c>
      <c r="N37" s="53">
        <f>IF(J37=0,"0.00%",E37/J37-1)</f>
        <v>-0.0280237996116125</v>
      </c>
      <c r="O37" s="32"/>
    </row>
    <row r="38" spans="3:15" s="30" customFormat="1" ht="14.2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3.5">
      <c r="A39" s="30"/>
      <c r="C39" s="48"/>
    </row>
    <row r="40" ht="13.5">
      <c r="A40" s="30"/>
    </row>
    <row r="41" ht="13.5">
      <c r="A41" s="30"/>
    </row>
    <row r="42" ht="13.5">
      <c r="A42" s="30"/>
    </row>
    <row r="43" ht="13.5">
      <c r="A43" s="30"/>
    </row>
    <row r="44" ht="13.5">
      <c r="A44" s="30"/>
    </row>
    <row r="45" ht="13.5">
      <c r="A45" s="30"/>
    </row>
    <row r="46" ht="13.5">
      <c r="A46" s="30"/>
    </row>
    <row r="47" ht="13.5">
      <c r="A47" s="30"/>
    </row>
    <row r="48" ht="13.5">
      <c r="A48" s="30"/>
    </row>
    <row r="49" ht="13.5">
      <c r="A49" s="30"/>
    </row>
    <row r="50" ht="13.5">
      <c r="A50" s="30"/>
    </row>
    <row r="51" ht="13.5">
      <c r="A51" s="30"/>
    </row>
    <row r="52" ht="13.5">
      <c r="A52" s="30"/>
    </row>
    <row r="53" ht="13.5">
      <c r="A53" s="30"/>
    </row>
    <row r="54" ht="13.5">
      <c r="A54" s="30"/>
    </row>
    <row r="55" ht="13.5">
      <c r="A55" s="30"/>
    </row>
    <row r="56" ht="13.5">
      <c r="A56" s="30"/>
    </row>
    <row r="57" ht="13.5">
      <c r="A57" s="30"/>
    </row>
    <row r="58" ht="13.5">
      <c r="A58" s="30"/>
    </row>
    <row r="59" ht="13.5">
      <c r="A59" s="30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&amp;C&amp;"Arial,Bold"&amp;14Prairie Land Border Sales Jan - Feb 16-17</oddHeader>
    <oddFooter>&amp;LStatistics and Reference Materials/Prairie Land Border (Feb 16-17)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Dyer, Leanne</cp:lastModifiedBy>
  <cp:lastPrinted>2016-03-22T19:00:45Z</cp:lastPrinted>
  <dcterms:created xsi:type="dcterms:W3CDTF">2006-01-31T19:56:50Z</dcterms:created>
  <dcterms:modified xsi:type="dcterms:W3CDTF">2017-04-11T15:49:10Z</dcterms:modified>
  <cp:category/>
  <cp:version/>
  <cp:contentType/>
  <cp:contentStatus/>
</cp:coreProperties>
</file>