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<sst xmlns="http://schemas.openxmlformats.org/spreadsheetml/2006/main" count="90" uniqueCount="33">
  <si>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</si>
  <si>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</si>
  <si>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</si>
  <si>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</si>
  <si>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</si>
  <si>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</si>
  <si>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</si>
  <si>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</si>
  <si>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</si>
  <si>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</si>
  <si>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</si>
  <si>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</si>
  <si>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</si>
  <si>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</si>
  <si>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</si>
  <si>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</si>
  <si>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</si>
  <si>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</si>
  <si>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</si>
  <si>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</si>
  <si>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</si>
  <si>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</si>
  <si>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</si>
  <si>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</si>
  <si>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</si>
  <si>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</si>
  <si>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</si>
  <si>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</si>
  <si>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</si>
  <si>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15</t>
  </si>
  <si>
    <t>Jan - Aug 15</t>
  </si>
  <si>
    <t>Aug 16</t>
  </si>
  <si>
    <t>Jan - Aug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</si>
</sst>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9">
      <selection activeCell="E37" sqref="E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2991.14</v>
      </c>
      <c r="C4" s="60">
        <v>1708.85</v>
      </c>
      <c r="D4" s="60">
        <v>3240.1</v>
      </c>
      <c r="E4" s="4">
        <f>SUM(B4:D4)</f>
        <v>7940.09</v>
      </c>
      <c r="F4" s="52">
        <f>IF(E$18=0,"0.00%",E4/E$18)</f>
        <v>0.008592230499791399</v>
      </c>
      <c r="G4" s="59">
        <v>2277.56</v>
      </c>
      <c r="H4" s="60">
        <v>1767</v>
      </c>
      <c r="I4" s="60">
        <v>3168.17</v>
      </c>
      <c r="J4" s="4">
        <f>SUM(G4:I4)</f>
        <v>7212.73</v>
      </c>
      <c r="K4" s="5">
        <f>IF(J$18=0,"0.00%",J4/J$18)</f>
        <v>0.007611093411376501</v>
      </c>
      <c r="L4" s="54">
        <f>IF((G4+H4)=0,"0.00%",(B4+C4)/(G4+H4)-1)</f>
        <v>0.16205223806792324</v>
      </c>
      <c r="M4" s="55">
        <f>IF(I4=0,"0.00%",D4/I4-1)</f>
        <v>0.0227039584365738</v>
      </c>
      <c r="N4" s="56">
        <f>IF(J4=0,"0.00%",E4/J4-1)</f>
        <v>0.10084392456115787</v>
      </c>
      <c r="O4" s="1"/>
    </row>
    <row r="5" spans="1:15" s="30" customFormat="1" ht="15">
      <c r="A5" s="18" t="s">
        <v>21</v>
      </c>
      <c r="B5" s="50">
        <v>127341.16</v>
      </c>
      <c r="C5" s="2">
        <v>0</v>
      </c>
      <c r="D5" s="2">
        <v>99787.86</v>
      </c>
      <c r="E5" s="4">
        <f aca="true" t="shared" si="0" ref="E5:E17">SUM(B5:D5)</f>
        <v>227129.02000000002</v>
      </c>
      <c r="F5" s="52">
        <f aca="true" t="shared" si="1" ref="F5:F17">IF(E$18=0,"0.00%",E5/E$18)</f>
        <v>0.24578372449578414</v>
      </c>
      <c r="G5" s="50">
        <v>113873.89</v>
      </c>
      <c r="H5" s="2">
        <v>0</v>
      </c>
      <c r="I5" s="2">
        <v>105489.73</v>
      </c>
      <c r="J5" s="4">
        <f aca="true" t="shared" si="2" ref="J5:J16">SUM(G5:I5)</f>
        <v>219363.62</v>
      </c>
      <c r="K5" s="5">
        <f aca="true" t="shared" si="3" ref="K5:K17">IF(J$18=0,"0.00%",J5/J$18)</f>
        <v>0.23147920452834064</v>
      </c>
      <c r="L5" s="54">
        <f aca="true" t="shared" si="4" ref="L5:L17">IF((G5+H5)=0,"0.00%",(B5+C5)/(G5+H5)-1)</f>
        <v>0.11826477518244083</v>
      </c>
      <c r="M5" s="55">
        <f aca="true" t="shared" si="5" ref="M5:M17">IF(I5=0,"0.00%",D5/I5-1)</f>
        <v>-0.05405142282571007</v>
      </c>
      <c r="N5" s="56">
        <f aca="true" t="shared" si="6" ref="N5:N17">IF(J5=0,"0.00%",E5/J5-1)</f>
        <v>0.03539967110316655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28332.27</v>
      </c>
      <c r="E6" s="4">
        <f t="shared" si="0"/>
        <v>28332.27</v>
      </c>
      <c r="F6" s="52">
        <f t="shared" si="1"/>
        <v>0.03065927394051262</v>
      </c>
      <c r="G6" s="50">
        <v>0</v>
      </c>
      <c r="H6" s="2">
        <v>0</v>
      </c>
      <c r="I6" s="2">
        <v>26454.27</v>
      </c>
      <c r="J6" s="4">
        <f t="shared" si="2"/>
        <v>26454.27</v>
      </c>
      <c r="K6" s="5">
        <f t="shared" si="3"/>
        <v>0.027915355226075984</v>
      </c>
      <c r="L6" s="54" t="str">
        <f t="shared" si="4"/>
        <v>0.00%</v>
      </c>
      <c r="M6" s="55">
        <f t="shared" si="5"/>
        <v>0.07099042990035254</v>
      </c>
      <c r="N6" s="56">
        <f t="shared" si="6"/>
        <v>0.07099042990035254</v>
      </c>
      <c r="O6" s="1"/>
    </row>
    <row r="7" spans="1:15" s="30" customFormat="1" ht="15">
      <c r="A7" s="18" t="s">
        <v>15</v>
      </c>
      <c r="B7" s="50">
        <v>2566.98</v>
      </c>
      <c r="C7" s="2">
        <v>9673.25</v>
      </c>
      <c r="D7" s="2">
        <v>9179.29</v>
      </c>
      <c r="E7" s="4">
        <f t="shared" si="0"/>
        <v>21419.52</v>
      </c>
      <c r="F7" s="52">
        <f t="shared" si="1"/>
        <v>0.023178761580144792</v>
      </c>
      <c r="G7" s="50">
        <v>2580.27</v>
      </c>
      <c r="H7" s="2">
        <v>3928.65</v>
      </c>
      <c r="I7" s="2">
        <v>7378.25</v>
      </c>
      <c r="J7" s="4">
        <f t="shared" si="2"/>
        <v>13887.17</v>
      </c>
      <c r="K7" s="5">
        <f t="shared" si="3"/>
        <v>0.014654166742643271</v>
      </c>
      <c r="L7" s="54">
        <f t="shared" si="4"/>
        <v>0.8805316396575775</v>
      </c>
      <c r="M7" s="55">
        <f t="shared" si="5"/>
        <v>0.2441012435198049</v>
      </c>
      <c r="N7" s="56">
        <f t="shared" si="6"/>
        <v>0.5423963269694259</v>
      </c>
      <c r="O7" s="1"/>
    </row>
    <row r="8" spans="1:15" s="30" customFormat="1" ht="15">
      <c r="A8" s="18" t="s">
        <v>16</v>
      </c>
      <c r="B8" s="50">
        <v>267.37</v>
      </c>
      <c r="C8" s="2">
        <v>51.96</v>
      </c>
      <c r="D8" s="2">
        <v>1131.33</v>
      </c>
      <c r="E8" s="4">
        <f t="shared" si="0"/>
        <v>1450.6599999999999</v>
      </c>
      <c r="F8" s="52">
        <f t="shared" si="1"/>
        <v>0.001569806525722931</v>
      </c>
      <c r="G8" s="50">
        <v>6.64</v>
      </c>
      <c r="H8" s="2">
        <v>21</v>
      </c>
      <c r="I8" s="2">
        <v>851.5</v>
      </c>
      <c r="J8" s="4">
        <f t="shared" si="2"/>
        <v>879.14</v>
      </c>
      <c r="K8" s="5">
        <f t="shared" si="3"/>
        <v>0.0009276954303956389</v>
      </c>
      <c r="L8" s="54">
        <f t="shared" si="4"/>
        <v>10.553183791606367</v>
      </c>
      <c r="M8" s="55">
        <f t="shared" si="5"/>
        <v>0.32863182618907794</v>
      </c>
      <c r="N8" s="56">
        <f t="shared" si="6"/>
        <v>0.650089860545533</v>
      </c>
      <c r="O8" s="1"/>
    </row>
    <row r="9" spans="1:15" s="30" customFormat="1" ht="15">
      <c r="A9" s="18" t="s">
        <v>23</v>
      </c>
      <c r="B9" s="50">
        <v>1439.8</v>
      </c>
      <c r="C9" s="2">
        <v>0</v>
      </c>
      <c r="D9" s="2">
        <v>51.8</v>
      </c>
      <c r="E9" s="4">
        <f t="shared" si="0"/>
        <v>1491.6</v>
      </c>
      <c r="F9" s="52">
        <f t="shared" si="1"/>
        <v>0.0016141090357274098</v>
      </c>
      <c r="G9" s="50">
        <v>99.9</v>
      </c>
      <c r="H9" s="2">
        <v>0</v>
      </c>
      <c r="I9" s="2">
        <v>146.71</v>
      </c>
      <c r="J9" s="4">
        <f t="shared" si="2"/>
        <v>246.61</v>
      </c>
      <c r="K9" s="5">
        <f t="shared" si="3"/>
        <v>0.0002602304184656238</v>
      </c>
      <c r="L9" s="54">
        <f t="shared" si="4"/>
        <v>13.412412412412412</v>
      </c>
      <c r="M9" s="55">
        <f t="shared" si="5"/>
        <v>-0.6469225001704042</v>
      </c>
      <c r="N9" s="56">
        <f t="shared" si="6"/>
        <v>5.048416528121325</v>
      </c>
      <c r="O9" s="1"/>
    </row>
    <row r="10" spans="1:15" s="30" customFormat="1" ht="15">
      <c r="A10" s="18" t="s">
        <v>13</v>
      </c>
      <c r="B10" s="50">
        <v>4154.41</v>
      </c>
      <c r="C10" s="2">
        <v>5472.87</v>
      </c>
      <c r="D10" s="2">
        <v>22409.4</v>
      </c>
      <c r="E10" s="4">
        <f t="shared" si="0"/>
        <v>32036.68</v>
      </c>
      <c r="F10" s="52">
        <f t="shared" si="1"/>
        <v>0.03466793688837999</v>
      </c>
      <c r="G10" s="50">
        <v>2475.8</v>
      </c>
      <c r="H10" s="2">
        <v>7230.67</v>
      </c>
      <c r="I10" s="2">
        <v>18044.83</v>
      </c>
      <c r="J10" s="4">
        <f t="shared" si="2"/>
        <v>27751.300000000003</v>
      </c>
      <c r="K10" s="5">
        <f t="shared" si="3"/>
        <v>0.029284020972243894</v>
      </c>
      <c r="L10" s="54">
        <f t="shared" si="4"/>
        <v>-0.008158475738347937</v>
      </c>
      <c r="M10" s="55">
        <f t="shared" si="5"/>
        <v>0.24187371119594925</v>
      </c>
      <c r="N10" s="56">
        <f t="shared" si="6"/>
        <v>0.15442087397707494</v>
      </c>
      <c r="O10" s="1"/>
    </row>
    <row r="11" spans="1:15" s="30" customFormat="1" ht="15">
      <c r="A11" s="18" t="s">
        <v>28</v>
      </c>
      <c r="B11" s="50">
        <v>1267.15</v>
      </c>
      <c r="C11" s="2">
        <v>311.55</v>
      </c>
      <c r="D11" s="2">
        <v>1816.98</v>
      </c>
      <c r="E11" s="4">
        <f t="shared" si="0"/>
        <v>3395.6800000000003</v>
      </c>
      <c r="F11" s="52">
        <f t="shared" si="1"/>
        <v>0.003674576140009957</v>
      </c>
      <c r="G11" s="50">
        <v>1025.67</v>
      </c>
      <c r="H11" s="2">
        <v>459.05</v>
      </c>
      <c r="I11" s="2">
        <v>2135.51</v>
      </c>
      <c r="J11" s="4">
        <f t="shared" si="2"/>
        <v>3620.2300000000005</v>
      </c>
      <c r="K11" s="5">
        <f t="shared" si="3"/>
        <v>0.0038201774779684744</v>
      </c>
      <c r="L11" s="54">
        <f t="shared" si="4"/>
        <v>0.06329813028719222</v>
      </c>
      <c r="M11" s="55">
        <f t="shared" si="5"/>
        <v>-0.14915874896394776</v>
      </c>
      <c r="N11" s="56">
        <f t="shared" si="6"/>
        <v>-0.0620264458335521</v>
      </c>
      <c r="O11" s="1"/>
    </row>
    <row r="12" spans="1:15" s="30" customFormat="1" ht="15">
      <c r="A12" s="18" t="s">
        <v>24</v>
      </c>
      <c r="B12" s="50">
        <v>2259.23</v>
      </c>
      <c r="C12" s="2">
        <v>3822.85</v>
      </c>
      <c r="D12" s="2">
        <v>5358.8</v>
      </c>
      <c r="E12" s="4">
        <f t="shared" si="0"/>
        <v>11440.880000000001</v>
      </c>
      <c r="F12" s="52">
        <f t="shared" si="1"/>
        <v>0.01238054960088027</v>
      </c>
      <c r="G12" s="50">
        <v>1396.23</v>
      </c>
      <c r="H12" s="2">
        <v>2372.1</v>
      </c>
      <c r="I12" s="2">
        <v>4845.94</v>
      </c>
      <c r="J12" s="4">
        <f t="shared" si="2"/>
        <v>8614.27</v>
      </c>
      <c r="K12" s="5">
        <f t="shared" si="3"/>
        <v>0.009090041307635008</v>
      </c>
      <c r="L12" s="54">
        <f t="shared" si="4"/>
        <v>0.6139987739927235</v>
      </c>
      <c r="M12" s="55">
        <f t="shared" si="5"/>
        <v>0.10583292405601408</v>
      </c>
      <c r="N12" s="56">
        <f t="shared" si="6"/>
        <v>0.32813111267698836</v>
      </c>
      <c r="O12" s="1"/>
    </row>
    <row r="13" spans="1:15" s="30" customFormat="1" ht="15">
      <c r="A13" s="18" t="s">
        <v>25</v>
      </c>
      <c r="B13" s="50">
        <v>1632.09</v>
      </c>
      <c r="C13" s="2">
        <v>438.84</v>
      </c>
      <c r="D13" s="2">
        <v>1474.3</v>
      </c>
      <c r="E13" s="4">
        <f t="shared" si="0"/>
        <v>3545.2299999999996</v>
      </c>
      <c r="F13" s="52">
        <f t="shared" si="1"/>
        <v>0.003836409075309657</v>
      </c>
      <c r="G13" s="50">
        <v>627.54</v>
      </c>
      <c r="H13" s="2">
        <v>887.72</v>
      </c>
      <c r="I13" s="2">
        <v>1283.67</v>
      </c>
      <c r="J13" s="4">
        <f t="shared" si="2"/>
        <v>2798.9300000000003</v>
      </c>
      <c r="K13" s="5">
        <f t="shared" si="3"/>
        <v>0.002953516585523655</v>
      </c>
      <c r="L13" s="54">
        <f t="shared" si="4"/>
        <v>0.3667159431384712</v>
      </c>
      <c r="M13" s="55">
        <f t="shared" si="5"/>
        <v>0.14850389897715144</v>
      </c>
      <c r="N13" s="56">
        <f t="shared" si="6"/>
        <v>0.26663760794303504</v>
      </c>
      <c r="O13" s="1"/>
    </row>
    <row r="14" spans="1:15" s="30" customFormat="1" ht="15">
      <c r="A14" s="18" t="s">
        <v>26</v>
      </c>
      <c r="B14" s="50">
        <v>32941.55</v>
      </c>
      <c r="C14" s="2">
        <v>17186.84</v>
      </c>
      <c r="D14" s="2">
        <v>4309.07</v>
      </c>
      <c r="E14" s="4">
        <f t="shared" si="0"/>
        <v>54437.46</v>
      </c>
      <c r="F14" s="52">
        <f t="shared" si="1"/>
        <v>0.058908551936209065</v>
      </c>
      <c r="G14" s="50">
        <v>40668.68</v>
      </c>
      <c r="H14" s="2">
        <v>21408.82</v>
      </c>
      <c r="I14" s="2">
        <v>5106.75</v>
      </c>
      <c r="J14" s="4">
        <f t="shared" si="2"/>
        <v>67184.25</v>
      </c>
      <c r="K14" s="5">
        <f t="shared" si="3"/>
        <v>0.07089487649243376</v>
      </c>
      <c r="L14" s="54">
        <f t="shared" si="4"/>
        <v>-0.19248697193024844</v>
      </c>
      <c r="M14" s="55">
        <f t="shared" si="5"/>
        <v>-0.15620110637881246</v>
      </c>
      <c r="N14" s="56">
        <f t="shared" si="6"/>
        <v>-0.18972884269750723</v>
      </c>
      <c r="O14" s="1"/>
    </row>
    <row r="15" spans="1:15" s="30" customFormat="1" ht="15">
      <c r="A15" s="18" t="s">
        <v>14</v>
      </c>
      <c r="B15" s="50">
        <v>1698.64</v>
      </c>
      <c r="C15" s="2">
        <v>2399.3</v>
      </c>
      <c r="D15" s="2">
        <v>5185.69</v>
      </c>
      <c r="E15" s="4">
        <f t="shared" si="0"/>
        <v>9283.630000000001</v>
      </c>
      <c r="F15" s="52">
        <f t="shared" si="1"/>
        <v>0.010046118977842623</v>
      </c>
      <c r="G15" s="50">
        <v>2650.22</v>
      </c>
      <c r="H15" s="2">
        <v>1619.6</v>
      </c>
      <c r="I15" s="2">
        <v>4480.62</v>
      </c>
      <c r="J15" s="4">
        <f t="shared" si="2"/>
        <v>8750.439999999999</v>
      </c>
      <c r="K15" s="5">
        <f t="shared" si="3"/>
        <v>0.009233732058547233</v>
      </c>
      <c r="L15" s="54">
        <f t="shared" si="4"/>
        <v>-0.04025462431671578</v>
      </c>
      <c r="M15" s="55">
        <f t="shared" si="5"/>
        <v>0.15735991893978962</v>
      </c>
      <c r="N15" s="56">
        <f t="shared" si="6"/>
        <v>0.0609329359437929</v>
      </c>
      <c r="O15" s="1"/>
    </row>
    <row r="16" spans="1:15" s="30" customFormat="1" ht="15">
      <c r="A16" s="18" t="s">
        <v>27</v>
      </c>
      <c r="B16" s="50">
        <v>214735.11</v>
      </c>
      <c r="C16" s="2">
        <v>12385.75</v>
      </c>
      <c r="D16" s="2">
        <v>295077.56</v>
      </c>
      <c r="E16" s="4">
        <f t="shared" si="0"/>
        <v>522198.42</v>
      </c>
      <c r="F16" s="52">
        <f t="shared" si="1"/>
        <v>0.5650879513036853</v>
      </c>
      <c r="G16" s="50">
        <v>239630.69</v>
      </c>
      <c r="H16" s="2">
        <v>12804.4</v>
      </c>
      <c r="I16" s="2">
        <v>308462.11</v>
      </c>
      <c r="J16" s="4">
        <f t="shared" si="2"/>
        <v>560897.2</v>
      </c>
      <c r="K16" s="5">
        <f t="shared" si="3"/>
        <v>0.5918758893483503</v>
      </c>
      <c r="L16" s="54">
        <f t="shared" si="4"/>
        <v>-0.10028015518761679</v>
      </c>
      <c r="M16" s="55">
        <f t="shared" si="5"/>
        <v>-0.043391228828720596</v>
      </c>
      <c r="N16" s="56">
        <f t="shared" si="6"/>
        <v>-0.06899442535994116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393294.63</v>
      </c>
      <c r="C18" s="13">
        <f>SUM(C4:C17)</f>
        <v>53452.06</v>
      </c>
      <c r="D18" s="13">
        <f>SUM(D4:D17)</f>
        <v>477354.44999999995</v>
      </c>
      <c r="E18" s="14">
        <f>SUM(E4:E17)</f>
        <v>924101.1399999999</v>
      </c>
      <c r="F18" s="53">
        <f>IF(E$18=0,"0.00%",E18/E$18)</f>
        <v>1</v>
      </c>
      <c r="G18" s="13">
        <f>SUM(G4:G17)</f>
        <v>407313.08999999997</v>
      </c>
      <c r="H18" s="13">
        <f>SUM(H4:H17)</f>
        <v>52499.009999999995</v>
      </c>
      <c r="I18" s="14">
        <f>SUM(I4:I17)</f>
        <v>487848.05999999994</v>
      </c>
      <c r="J18" s="14">
        <f>SUM(J4:J17)</f>
        <v>947660.1599999999</v>
      </c>
      <c r="K18" s="15">
        <f>IF(J$18=0,"0.00%",J18/J$18)</f>
        <v>1</v>
      </c>
      <c r="L18" s="57">
        <f>IF(H18=0,"0.00%",(B18+C18)/(G18+H18)-1)</f>
        <v>-0.028414671993190255</v>
      </c>
      <c r="M18" s="58">
        <f>IF(I18=0,"0.00%",D18/I18-1)</f>
        <v>-0.021509996370591256</v>
      </c>
      <c r="N18" s="53">
        <f>IF(J18=0,"0.00%",E18/J18-1)</f>
        <v>-0.024860198829082414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14810.15</v>
      </c>
      <c r="C23" s="44">
        <v>11505.01</v>
      </c>
      <c r="D23" s="4">
        <v>15343.94</v>
      </c>
      <c r="E23" s="4">
        <f aca="true" t="shared" si="7" ref="E23:E36">SUM(B23:D23)</f>
        <v>41659.1</v>
      </c>
      <c r="F23" s="52">
        <f>IF(E$37=0,"0.00%",E23/E$37)</f>
        <v>0.007301557848012652</v>
      </c>
      <c r="G23" s="49">
        <v>13560.44</v>
      </c>
      <c r="H23" s="44">
        <v>9226.6</v>
      </c>
      <c r="I23" s="4">
        <v>19391.57</v>
      </c>
      <c r="J23" s="4">
        <f>SUM(G23:I23)</f>
        <v>42178.61</v>
      </c>
      <c r="K23" s="5">
        <f>IF(J$37=0,"0.00%",J23/J$37)</f>
        <v>0.006884506665489548</v>
      </c>
      <c r="L23" s="54">
        <f>IF((G23+H23)=0,"0.00",(B23+C23)/(G23+H23)-1)</f>
        <v>0.15483011395951385</v>
      </c>
      <c r="M23" s="55">
        <f>IF(I23=0,"0.00%",D23/I23-1)</f>
        <v>-0.20873142298431735</v>
      </c>
      <c r="N23" s="56">
        <f>IF(J23=0,"0.00%",E23/J23-1)</f>
        <v>-0.012316906602659494</v>
      </c>
      <c r="O23" s="1"/>
    </row>
    <row r="24" spans="1:15" s="30" customFormat="1" ht="15">
      <c r="A24" s="18" t="s">
        <v>21</v>
      </c>
      <c r="B24" s="50">
        <v>701911.82</v>
      </c>
      <c r="C24" s="45">
        <v>0</v>
      </c>
      <c r="D24" s="2">
        <v>624593.9</v>
      </c>
      <c r="E24" s="4">
        <f t="shared" si="7"/>
        <v>1326505.72</v>
      </c>
      <c r="F24" s="52">
        <f aca="true" t="shared" si="8" ref="F24:F36">IF(E$37=0,"0.00%",E24/E$37)</f>
        <v>0.23249561921164097</v>
      </c>
      <c r="G24" s="50">
        <v>626884.2</v>
      </c>
      <c r="H24" s="45">
        <v>0</v>
      </c>
      <c r="I24" s="2">
        <v>650852.11</v>
      </c>
      <c r="J24" s="4">
        <f aca="true" t="shared" si="9" ref="J24:J36">SUM(G24:I24)</f>
        <v>1277736.31</v>
      </c>
      <c r="K24" s="5">
        <f aca="true" t="shared" si="10" ref="K24:K36">IF(J$37=0,"0.00%",J24/J$37)</f>
        <v>0.20855557219484047</v>
      </c>
      <c r="L24" s="54">
        <f aca="true" t="shared" si="11" ref="L24:L36">IF((G24+H24)=0,"0.00",(B24+C24)/(G24+H24)-1)</f>
        <v>0.11968338012028368</v>
      </c>
      <c r="M24" s="55">
        <f aca="true" t="shared" si="12" ref="M24:M36">IF(I24=0,"0.00%",D24/I24-1)</f>
        <v>-0.04034435718430718</v>
      </c>
      <c r="N24" s="56">
        <f aca="true" t="shared" si="13" ref="N24:N36">IF(J24=0,"0.00%",E24/J24-1)</f>
        <v>0.03816860303515979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160897.64</v>
      </c>
      <c r="E25" s="4">
        <f t="shared" si="7"/>
        <v>160897.64</v>
      </c>
      <c r="F25" s="52">
        <f t="shared" si="8"/>
        <v>0.02820040341891002</v>
      </c>
      <c r="G25" s="50">
        <v>0</v>
      </c>
      <c r="H25" s="45">
        <v>0</v>
      </c>
      <c r="I25" s="2">
        <v>151576.08</v>
      </c>
      <c r="J25" s="4">
        <f t="shared" si="9"/>
        <v>151576.08</v>
      </c>
      <c r="K25" s="5">
        <f t="shared" si="10"/>
        <v>0.024740657245195537</v>
      </c>
      <c r="L25" s="54" t="str">
        <f t="shared" si="11"/>
        <v>0.00</v>
      </c>
      <c r="M25" s="55">
        <f t="shared" si="12"/>
        <v>0.061497566106736734</v>
      </c>
      <c r="N25" s="56">
        <f t="shared" si="13"/>
        <v>0.061497566106736734</v>
      </c>
      <c r="O25" s="1"/>
    </row>
    <row r="26" spans="1:15" s="30" customFormat="1" ht="15">
      <c r="A26" s="18" t="s">
        <v>15</v>
      </c>
      <c r="B26" s="50">
        <v>11814.54</v>
      </c>
      <c r="C26" s="45">
        <v>40210.25</v>
      </c>
      <c r="D26" s="2">
        <v>43540.15</v>
      </c>
      <c r="E26" s="4">
        <f t="shared" si="7"/>
        <v>95564.94</v>
      </c>
      <c r="F26" s="52">
        <f t="shared" si="8"/>
        <v>0.01674959222959349</v>
      </c>
      <c r="G26" s="50">
        <v>14098.78</v>
      </c>
      <c r="H26" s="45">
        <v>22901.79</v>
      </c>
      <c r="I26" s="2">
        <v>38056.77</v>
      </c>
      <c r="J26" s="4">
        <f t="shared" si="9"/>
        <v>75057.34</v>
      </c>
      <c r="K26" s="5">
        <f t="shared" si="10"/>
        <v>0.01225106179468492</v>
      </c>
      <c r="L26" s="54">
        <f t="shared" si="11"/>
        <v>0.40605374457744836</v>
      </c>
      <c r="M26" s="55">
        <f t="shared" si="12"/>
        <v>0.14408421944374172</v>
      </c>
      <c r="N26" s="56">
        <f t="shared" si="13"/>
        <v>0.2732257764530426</v>
      </c>
      <c r="O26" s="1"/>
    </row>
    <row r="27" spans="1:15" s="30" customFormat="1" ht="15">
      <c r="A27" s="18" t="s">
        <v>16</v>
      </c>
      <c r="B27" s="50">
        <v>774.92</v>
      </c>
      <c r="C27" s="45">
        <v>103.92</v>
      </c>
      <c r="D27" s="2">
        <v>4942.92</v>
      </c>
      <c r="E27" s="4">
        <f t="shared" si="7"/>
        <v>5821.76</v>
      </c>
      <c r="F27" s="52">
        <f t="shared" si="8"/>
        <v>0.0010203753181716871</v>
      </c>
      <c r="G27" s="50">
        <v>371.27</v>
      </c>
      <c r="H27" s="45">
        <v>167.45</v>
      </c>
      <c r="I27" s="2">
        <v>6314.94</v>
      </c>
      <c r="J27" s="4">
        <f t="shared" si="9"/>
        <v>6853.66</v>
      </c>
      <c r="K27" s="5">
        <f t="shared" si="10"/>
        <v>0.0011186728996759043</v>
      </c>
      <c r="L27" s="54">
        <f t="shared" si="11"/>
        <v>0.6313483813483811</v>
      </c>
      <c r="M27" s="55">
        <f t="shared" si="12"/>
        <v>-0.21726572223964113</v>
      </c>
      <c r="N27" s="56">
        <f t="shared" si="13"/>
        <v>-0.15056188955973882</v>
      </c>
      <c r="O27" s="1"/>
    </row>
    <row r="28" spans="1:15" s="30" customFormat="1" ht="15">
      <c r="A28" s="18" t="s">
        <v>23</v>
      </c>
      <c r="B28" s="50">
        <v>3208.71</v>
      </c>
      <c r="C28" s="45">
        <v>263.5</v>
      </c>
      <c r="D28" s="2">
        <v>166.55</v>
      </c>
      <c r="E28" s="4">
        <f t="shared" si="7"/>
        <v>3638.76</v>
      </c>
      <c r="F28" s="52">
        <f t="shared" si="8"/>
        <v>0.0006377626169320633</v>
      </c>
      <c r="G28" s="50">
        <v>148.27</v>
      </c>
      <c r="H28" s="45">
        <v>0</v>
      </c>
      <c r="I28" s="2">
        <v>729.9</v>
      </c>
      <c r="J28" s="4">
        <f t="shared" si="9"/>
        <v>878.17</v>
      </c>
      <c r="K28" s="5">
        <f t="shared" si="10"/>
        <v>0.00014333727968828173</v>
      </c>
      <c r="L28" s="54">
        <f t="shared" si="11"/>
        <v>22.41815606663519</v>
      </c>
      <c r="M28" s="55">
        <f t="shared" si="12"/>
        <v>-0.7718180572681189</v>
      </c>
      <c r="N28" s="56">
        <f t="shared" si="13"/>
        <v>3.143571290296868</v>
      </c>
      <c r="O28" s="1"/>
    </row>
    <row r="29" spans="1:15" s="30" customFormat="1" ht="15">
      <c r="A29" s="18" t="s">
        <v>13</v>
      </c>
      <c r="B29" s="50">
        <v>24242.06</v>
      </c>
      <c r="C29" s="45">
        <v>26737.87</v>
      </c>
      <c r="D29" s="2">
        <v>93333.16</v>
      </c>
      <c r="E29" s="4">
        <f t="shared" si="7"/>
        <v>144313.09</v>
      </c>
      <c r="F29" s="52">
        <f t="shared" si="8"/>
        <v>0.02529364232209664</v>
      </c>
      <c r="G29" s="50">
        <v>15643.02</v>
      </c>
      <c r="H29" s="45">
        <v>33661.68</v>
      </c>
      <c r="I29" s="2">
        <v>94286.42</v>
      </c>
      <c r="J29" s="4">
        <f t="shared" si="9"/>
        <v>143591.12</v>
      </c>
      <c r="K29" s="5">
        <f t="shared" si="10"/>
        <v>0.023437330503426015</v>
      </c>
      <c r="L29" s="54">
        <f t="shared" si="11"/>
        <v>0.033977085348861236</v>
      </c>
      <c r="M29" s="55">
        <f t="shared" si="12"/>
        <v>-0.010110257659586508</v>
      </c>
      <c r="N29" s="56">
        <f t="shared" si="13"/>
        <v>0.0050279571605820195</v>
      </c>
      <c r="O29" s="1"/>
    </row>
    <row r="30" spans="1:15" s="30" customFormat="1" ht="15">
      <c r="A30" s="18" t="s">
        <v>28</v>
      </c>
      <c r="B30" s="50">
        <v>3832.83</v>
      </c>
      <c r="C30" s="45">
        <v>2139.26</v>
      </c>
      <c r="D30" s="2">
        <v>6751.77</v>
      </c>
      <c r="E30" s="4">
        <f t="shared" si="7"/>
        <v>12723.86</v>
      </c>
      <c r="F30" s="52">
        <f t="shared" si="8"/>
        <v>0.002230100982498764</v>
      </c>
      <c r="G30" s="50">
        <v>5085.54</v>
      </c>
      <c r="H30" s="45">
        <v>9402.81</v>
      </c>
      <c r="I30" s="2">
        <v>8114.21</v>
      </c>
      <c r="J30" s="4">
        <f t="shared" si="9"/>
        <v>22602.559999999998</v>
      </c>
      <c r="K30" s="5">
        <f t="shared" si="10"/>
        <v>0.0036892509017515617</v>
      </c>
      <c r="L30" s="54">
        <f t="shared" si="11"/>
        <v>-0.5878005431950497</v>
      </c>
      <c r="M30" s="55">
        <f t="shared" si="12"/>
        <v>-0.1679079047744635</v>
      </c>
      <c r="N30" s="56">
        <f t="shared" si="13"/>
        <v>-0.4370611116616878</v>
      </c>
      <c r="O30" s="1"/>
    </row>
    <row r="31" spans="1:15" s="30" customFormat="1" ht="15">
      <c r="A31" s="18" t="s">
        <v>24</v>
      </c>
      <c r="B31" s="50">
        <v>8418.29</v>
      </c>
      <c r="C31" s="45">
        <v>14516.86</v>
      </c>
      <c r="D31" s="2">
        <v>18018.64</v>
      </c>
      <c r="E31" s="4">
        <f t="shared" si="7"/>
        <v>40953.79</v>
      </c>
      <c r="F31" s="52">
        <f t="shared" si="8"/>
        <v>0.007177938716399587</v>
      </c>
      <c r="G31" s="50">
        <v>13473.88</v>
      </c>
      <c r="H31" s="45">
        <v>13987.51</v>
      </c>
      <c r="I31" s="2">
        <v>19592.69</v>
      </c>
      <c r="J31" s="4">
        <f t="shared" si="9"/>
        <v>47054.08</v>
      </c>
      <c r="K31" s="5">
        <f t="shared" si="10"/>
        <v>0.007680294049483339</v>
      </c>
      <c r="L31" s="54">
        <f t="shared" si="11"/>
        <v>-0.1648219554800393</v>
      </c>
      <c r="M31" s="55">
        <f t="shared" si="12"/>
        <v>-0.08033863650167483</v>
      </c>
      <c r="N31" s="56">
        <f t="shared" si="13"/>
        <v>-0.12964423063844832</v>
      </c>
      <c r="O31" s="1"/>
    </row>
    <row r="32" spans="1:15" s="30" customFormat="1" ht="15">
      <c r="A32" s="18" t="s">
        <v>25</v>
      </c>
      <c r="B32" s="50">
        <v>4995.67</v>
      </c>
      <c r="C32" s="45">
        <v>4112.35</v>
      </c>
      <c r="D32" s="2">
        <v>5621.39</v>
      </c>
      <c r="E32" s="4">
        <f t="shared" si="7"/>
        <v>14729.41</v>
      </c>
      <c r="F32" s="52">
        <f t="shared" si="8"/>
        <v>0.0025816121611387673</v>
      </c>
      <c r="G32" s="50">
        <v>2343.16</v>
      </c>
      <c r="H32" s="45">
        <v>5095.82</v>
      </c>
      <c r="I32" s="2">
        <v>6601.92</v>
      </c>
      <c r="J32" s="4">
        <f t="shared" si="9"/>
        <v>14040.9</v>
      </c>
      <c r="K32" s="5">
        <f t="shared" si="10"/>
        <v>0.002291793628084761</v>
      </c>
      <c r="L32" s="54">
        <f t="shared" si="11"/>
        <v>0.22436409292671855</v>
      </c>
      <c r="M32" s="55">
        <f t="shared" si="12"/>
        <v>-0.1485219451311134</v>
      </c>
      <c r="N32" s="56">
        <f t="shared" si="13"/>
        <v>0.04903603045388838</v>
      </c>
      <c r="O32" s="1"/>
    </row>
    <row r="33" spans="1:15" s="30" customFormat="1" ht="15">
      <c r="A33" s="18" t="s">
        <v>26</v>
      </c>
      <c r="B33" s="50">
        <v>186524.73</v>
      </c>
      <c r="C33" s="45">
        <v>112628.47</v>
      </c>
      <c r="D33" s="2">
        <v>22973.25</v>
      </c>
      <c r="E33" s="4">
        <f t="shared" si="7"/>
        <v>322126.45</v>
      </c>
      <c r="F33" s="52">
        <f t="shared" si="8"/>
        <v>0.056458850744494124</v>
      </c>
      <c r="G33" s="50">
        <v>211833.54</v>
      </c>
      <c r="H33" s="45">
        <v>117710.25</v>
      </c>
      <c r="I33" s="2">
        <v>28668.6</v>
      </c>
      <c r="J33" s="4">
        <f t="shared" si="9"/>
        <v>358212.39</v>
      </c>
      <c r="K33" s="5">
        <f t="shared" si="10"/>
        <v>0.0584683939706866</v>
      </c>
      <c r="L33" s="54">
        <f t="shared" si="11"/>
        <v>-0.09222018718665592</v>
      </c>
      <c r="M33" s="55">
        <f t="shared" si="12"/>
        <v>-0.19866160189196536</v>
      </c>
      <c r="N33" s="56">
        <f t="shared" si="13"/>
        <v>-0.10073894987272769</v>
      </c>
      <c r="O33" s="1"/>
    </row>
    <row r="34" spans="1:15" s="30" customFormat="1" ht="15">
      <c r="A34" s="18" t="s">
        <v>14</v>
      </c>
      <c r="B34" s="50">
        <v>8727.89</v>
      </c>
      <c r="C34" s="45">
        <v>9226.79</v>
      </c>
      <c r="D34" s="2">
        <v>16523.32</v>
      </c>
      <c r="E34" s="4">
        <f t="shared" si="7"/>
        <v>34478</v>
      </c>
      <c r="F34" s="52">
        <f t="shared" si="8"/>
        <v>0.0060429320720750135</v>
      </c>
      <c r="G34" s="50">
        <v>10680.05</v>
      </c>
      <c r="H34" s="45">
        <v>24661.51</v>
      </c>
      <c r="I34" s="2">
        <v>19330.15</v>
      </c>
      <c r="J34" s="4">
        <f t="shared" si="9"/>
        <v>54671.71</v>
      </c>
      <c r="K34" s="5">
        <f t="shared" si="10"/>
        <v>0.008923664196347665</v>
      </c>
      <c r="L34" s="54">
        <f t="shared" si="11"/>
        <v>-0.49196696467275347</v>
      </c>
      <c r="M34" s="55">
        <f t="shared" si="12"/>
        <v>-0.14520477078553462</v>
      </c>
      <c r="N34" s="56">
        <f t="shared" si="13"/>
        <v>-0.3693630581520132</v>
      </c>
      <c r="O34" s="1"/>
    </row>
    <row r="35" spans="1:15" s="30" customFormat="1" ht="15">
      <c r="A35" s="18" t="s">
        <v>27</v>
      </c>
      <c r="B35" s="50">
        <v>1458376.74</v>
      </c>
      <c r="C35" s="45">
        <v>63109.35</v>
      </c>
      <c r="D35" s="11">
        <v>1980609.84</v>
      </c>
      <c r="E35" s="4">
        <f t="shared" si="7"/>
        <v>3502095.93</v>
      </c>
      <c r="F35" s="52">
        <f t="shared" si="8"/>
        <v>0.6138096123580362</v>
      </c>
      <c r="G35" s="50">
        <v>1783303.59</v>
      </c>
      <c r="H35" s="45">
        <v>69087.95</v>
      </c>
      <c r="I35" s="11">
        <v>2079727.79</v>
      </c>
      <c r="J35" s="4">
        <f t="shared" si="9"/>
        <v>3932119.33</v>
      </c>
      <c r="K35" s="5">
        <f t="shared" si="10"/>
        <v>0.6418111392690583</v>
      </c>
      <c r="L35" s="54">
        <f t="shared" si="11"/>
        <v>-0.17863688256749433</v>
      </c>
      <c r="M35" s="55">
        <f t="shared" si="12"/>
        <v>-0.047659097732208444</v>
      </c>
      <c r="N35" s="56">
        <f t="shared" si="13"/>
        <v>-0.10936173699489427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v>0</v>
      </c>
      <c r="F36" s="52">
        <f t="shared" si="8"/>
        <v>0</v>
      </c>
      <c r="G36" s="50">
        <v>0</v>
      </c>
      <c r="H36" s="45">
        <v>26.5</v>
      </c>
      <c r="I36" s="33">
        <v>0</v>
      </c>
      <c r="J36" s="4">
        <f t="shared" si="9"/>
        <v>26.5</v>
      </c>
      <c r="K36" s="5">
        <f t="shared" si="10"/>
        <v>4.3254015870952845E-06</v>
      </c>
      <c r="L36" s="54">
        <f t="shared" si="11"/>
        <v>-1</v>
      </c>
      <c r="M36" s="55" t="str">
        <f t="shared" si="12"/>
        <v>0.00%</v>
      </c>
      <c r="N36" s="56">
        <f t="shared" si="13"/>
        <v>-1</v>
      </c>
      <c r="O36" s="1"/>
    </row>
    <row r="37" spans="1:15" s="30" customFormat="1" ht="16.5" thickBot="1" thickTop="1">
      <c r="A37" s="12" t="s">
        <v>8</v>
      </c>
      <c r="B37" s="13">
        <f>SUM(B23:B36)</f>
        <v>2427638.35</v>
      </c>
      <c r="C37" s="13">
        <f>SUM(C23:C36)</f>
        <v>284553.63</v>
      </c>
      <c r="D37" s="13">
        <f>SUM(D23:D36)</f>
        <v>2993316.47</v>
      </c>
      <c r="E37" s="14">
        <f>SUM(E23:E36)</f>
        <v>5705508.45</v>
      </c>
      <c r="F37" s="53">
        <f>IF(E$37=0,"0.00%",E37/E$37)</f>
        <v>1</v>
      </c>
      <c r="G37" s="13">
        <f>SUM(G23:G36)</f>
        <v>2697425.74</v>
      </c>
      <c r="H37" s="13">
        <f>SUM(H23:H36)</f>
        <v>305929.87</v>
      </c>
      <c r="I37" s="14">
        <f>SUM(I23:I36)</f>
        <v>3123243.15</v>
      </c>
      <c r="J37" s="14">
        <f>SUM(J23:J36)</f>
        <v>6126598.76</v>
      </c>
      <c r="K37" s="15">
        <f>IF(J$37=0,"0.00%",J37/J$37)</f>
        <v>1</v>
      </c>
      <c r="L37" s="57">
        <f>IF(H37=0,"0.00%",(B37+C37)/(G37+H37)-1)</f>
        <v>-0.0969461055595745</v>
      </c>
      <c r="M37" s="58">
        <f>IF(I37=0,"0.00%",D37/I37-1)</f>
        <v>-0.04159992474489205</v>
      </c>
      <c r="N37" s="53">
        <f>IF(J37=0,"0.00%",E37/J37-1)</f>
        <v>-0.06873149793148847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Aug 15-16</oddHeader>
    <oddFooter>&amp;LStatistics and Reference Materials/Prairie Land Border (Aug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2014-09-29T15:19:33Z</cp:lastPrinted>
  <dcterms:created xsi:type="dcterms:W3CDTF">2006-01-31T19:56:50Z</dcterms:created>
  <dcterms:modified xsi:type="dcterms:W3CDTF">2016-09-21T13:47:43Z</dcterms:modified>
  <cp:category/>
  <cp:version/>
  <cp:contentType/>
  <cp:contentStatus/>
</cp:coreProperties>
</file>