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580" activeTab="0"/>
  </bookViews>
  <sheets>
    <sheet name="Sheet1" sheetId="1" r:id="rId1"/>
  </sheets>
  <definedNames>
    <definedName name="_xlnm.Print_Area" localSheetId="0">'Sheet1'!$A$1:$N$37</definedName>
  </definedNames>
  <calcPr fullCalcOnLoad="1"/>
</workbook>
</file>

<file path=xl/sharedStrings.xml><?xml version="1.0" encoding="utf-8"?>
<sst xmlns="http://schemas.openxmlformats.org/spreadsheetml/2006/main" count="90" uniqueCount="33">
  <si>
    <t>Department (product lines)</t>
  </si>
  <si>
    <t>Imported</t>
  </si>
  <si>
    <t>Domestic</t>
  </si>
  <si>
    <t>Total</t>
  </si>
  <si>
    <t>Rayon (gamme de produits)</t>
  </si>
  <si>
    <t>Importees</t>
  </si>
  <si>
    <t>Nationales</t>
  </si>
  <si>
    <t>+/- %</t>
  </si>
  <si>
    <t>TOTAL / TOTAUX</t>
  </si>
  <si>
    <t>Other</t>
  </si>
  <si>
    <t>Sales</t>
  </si>
  <si>
    <t>Mix %</t>
  </si>
  <si>
    <t>Variance</t>
  </si>
  <si>
    <t>Food</t>
  </si>
  <si>
    <t>Souvenirs (no clothing)</t>
  </si>
  <si>
    <t>Clothing (including hats, fur, leather)</t>
  </si>
  <si>
    <t>Crafts/arts</t>
  </si>
  <si>
    <t>Prairie Gross Sales - Land Border</t>
  </si>
  <si>
    <t>Imported (IDP)</t>
  </si>
  <si>
    <t>Imported (IDNP)</t>
  </si>
  <si>
    <t>Accessories (purses, wallets, sunglasses, etc.)</t>
  </si>
  <si>
    <t>Alcohol (liquor, liqueur, wine, coolers)</t>
  </si>
  <si>
    <t>Beer (beer, malt-based coolers)</t>
  </si>
  <si>
    <t>Electronics, Cameras, Binoculars, etc.</t>
  </si>
  <si>
    <t>Jewellery, Watches, Clocks</t>
  </si>
  <si>
    <t>Office and Travel Supplies</t>
  </si>
  <si>
    <t xml:space="preserve">Perfume, Cosmetics, Skincare </t>
  </si>
  <si>
    <t>Tobacco, Cigars, Loose Tobacco</t>
  </si>
  <si>
    <t>Glassware, Crystal, China, Figurines, Porcelain</t>
  </si>
  <si>
    <t>Aug 09</t>
  </si>
  <si>
    <t>Aug 08</t>
  </si>
  <si>
    <t>Jan - Aug 09</t>
  </si>
  <si>
    <t>Jan - Aug 08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</si>
</sst>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5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1" xfId="0" applyNumberFormat="1" applyFont="1" applyBorder="1" applyAlignment="1">
      <alignment/>
    </xf>
    <xf numFmtId="10" fontId="2" fillId="0" borderId="0" xfId="0" applyNumberFormat="1" applyFont="1" applyAlignment="1">
      <alignment/>
    </xf>
    <xf numFmtId="164" fontId="2" fillId="0" borderId="2" xfId="0" applyNumberFormat="1" applyFont="1" applyBorder="1" applyAlignment="1">
      <alignment/>
    </xf>
    <xf numFmtId="10" fontId="2" fillId="0" borderId="3" xfId="19" applyNumberFormat="1" applyFont="1" applyBorder="1" applyAlignment="1">
      <alignment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 quotePrefix="1">
      <alignment horizontal="center"/>
    </xf>
    <xf numFmtId="0" fontId="1" fillId="0" borderId="5" xfId="0" applyFont="1" applyBorder="1" applyAlignment="1" quotePrefix="1">
      <alignment horizontal="center"/>
    </xf>
    <xf numFmtId="164" fontId="2" fillId="0" borderId="8" xfId="0" applyNumberFormat="1" applyFont="1" applyBorder="1" applyAlignment="1">
      <alignment/>
    </xf>
    <xf numFmtId="0" fontId="1" fillId="2" borderId="9" xfId="0" applyFont="1" applyFill="1" applyBorder="1" applyAlignment="1">
      <alignment/>
    </xf>
    <xf numFmtId="164" fontId="1" fillId="2" borderId="10" xfId="0" applyNumberFormat="1" applyFont="1" applyFill="1" applyBorder="1" applyAlignment="1">
      <alignment/>
    </xf>
    <xf numFmtId="164" fontId="1" fillId="2" borderId="11" xfId="0" applyNumberFormat="1" applyFont="1" applyFill="1" applyBorder="1" applyAlignment="1">
      <alignment/>
    </xf>
    <xf numFmtId="10" fontId="1" fillId="2" borderId="12" xfId="19" applyNumberFormat="1" applyFont="1" applyFill="1" applyBorder="1" applyAlignment="1">
      <alignment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2" fillId="0" borderId="13" xfId="0" applyFont="1" applyBorder="1" applyAlignment="1">
      <alignment/>
    </xf>
    <xf numFmtId="17" fontId="3" fillId="0" borderId="9" xfId="0" applyNumberFormat="1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0" xfId="0" applyFont="1" applyBorder="1" applyAlignment="1">
      <alignment/>
    </xf>
    <xf numFmtId="49" fontId="3" fillId="0" borderId="20" xfId="0" applyNumberFormat="1" applyFont="1" applyBorder="1" applyAlignment="1">
      <alignment horizontal="center"/>
    </xf>
    <xf numFmtId="0" fontId="2" fillId="0" borderId="24" xfId="0" applyFont="1" applyBorder="1" applyAlignment="1">
      <alignment/>
    </xf>
    <xf numFmtId="164" fontId="2" fillId="0" borderId="25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1" fillId="0" borderId="6" xfId="0" applyFont="1" applyBorder="1" applyAlignment="1" quotePrefix="1">
      <alignment horizontal="center"/>
    </xf>
    <xf numFmtId="17" fontId="3" fillId="0" borderId="20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17" fontId="3" fillId="0" borderId="2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164" fontId="2" fillId="0" borderId="28" xfId="0" applyNumberFormat="1" applyFont="1" applyFill="1" applyBorder="1" applyAlignment="1">
      <alignment/>
    </xf>
    <xf numFmtId="164" fontId="2" fillId="0" borderId="29" xfId="0" applyNumberFormat="1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2" fillId="0" borderId="0" xfId="0" applyFont="1" applyFill="1" applyAlignment="1">
      <alignment/>
    </xf>
    <xf numFmtId="164" fontId="2" fillId="0" borderId="30" xfId="0" applyNumberFormat="1" applyFont="1" applyBorder="1" applyAlignment="1">
      <alignment/>
    </xf>
    <xf numFmtId="164" fontId="2" fillId="0" borderId="31" xfId="0" applyNumberFormat="1" applyFont="1" applyBorder="1" applyAlignment="1">
      <alignment/>
    </xf>
    <xf numFmtId="164" fontId="2" fillId="0" borderId="32" xfId="0" applyNumberFormat="1" applyFont="1" applyBorder="1" applyAlignment="1">
      <alignment/>
    </xf>
    <xf numFmtId="164" fontId="2" fillId="0" borderId="33" xfId="0" applyNumberFormat="1" applyFont="1" applyBorder="1" applyAlignment="1">
      <alignment/>
    </xf>
    <xf numFmtId="10" fontId="2" fillId="0" borderId="3" xfId="19" applyNumberFormat="1" applyFont="1" applyBorder="1" applyAlignment="1">
      <alignment horizontal="right"/>
    </xf>
    <xf numFmtId="10" fontId="1" fillId="2" borderId="12" xfId="19" applyNumberFormat="1" applyFont="1" applyFill="1" applyBorder="1" applyAlignment="1">
      <alignment horizontal="right"/>
    </xf>
    <xf numFmtId="10" fontId="2" fillId="0" borderId="28" xfId="19" applyNumberFormat="1" applyFont="1" applyBorder="1" applyAlignment="1">
      <alignment horizontal="right"/>
    </xf>
    <xf numFmtId="10" fontId="2" fillId="0" borderId="2" xfId="19" applyNumberFormat="1" applyFont="1" applyBorder="1" applyAlignment="1">
      <alignment horizontal="right"/>
    </xf>
    <xf numFmtId="10" fontId="1" fillId="0" borderId="3" xfId="19" applyNumberFormat="1" applyFont="1" applyBorder="1" applyAlignment="1">
      <alignment horizontal="right"/>
    </xf>
    <xf numFmtId="10" fontId="1" fillId="2" borderId="10" xfId="19" applyNumberFormat="1" applyFont="1" applyFill="1" applyBorder="1" applyAlignment="1">
      <alignment horizontal="right"/>
    </xf>
    <xf numFmtId="10" fontId="1" fillId="2" borderId="11" xfId="19" applyNumberFormat="1" applyFont="1" applyFill="1" applyBorder="1" applyAlignment="1">
      <alignment horizontal="right"/>
    </xf>
    <xf numFmtId="164" fontId="2" fillId="0" borderId="34" xfId="0" applyNumberFormat="1" applyFont="1" applyBorder="1" applyAlignment="1">
      <alignment/>
    </xf>
    <xf numFmtId="164" fontId="2" fillId="0" borderId="35" xfId="0" applyNumberFormat="1" applyFont="1" applyBorder="1" applyAlignment="1">
      <alignment/>
    </xf>
    <xf numFmtId="164" fontId="2" fillId="0" borderId="28" xfId="0" applyNumberFormat="1" applyFont="1" applyBorder="1" applyAlignment="1">
      <alignment/>
    </xf>
    <xf numFmtId="164" fontId="2" fillId="0" borderId="29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59"/>
  <sheetViews>
    <sheetView tabSelected="1" zoomScale="75" zoomScaleNormal="75" workbookViewId="0" topLeftCell="A1">
      <pane xSplit="1" topLeftCell="B1" activePane="topRight" state="frozen"/>
      <selection pane="topLeft" activeCell="A1" sqref="A1"/>
      <selection pane="topRight" activeCell="D26" sqref="D26"/>
    </sheetView>
  </sheetViews>
  <sheetFormatPr defaultColWidth="9.140625" defaultRowHeight="12.75"/>
  <cols>
    <col min="1" max="1" width="51.421875" style="20" customWidth="1"/>
    <col min="2" max="2" width="17.57421875" style="30" bestFit="1" customWidth="1"/>
    <col min="3" max="3" width="15.8515625" style="1" bestFit="1" customWidth="1"/>
    <col min="4" max="4" width="14.7109375" style="1" bestFit="1" customWidth="1"/>
    <col min="5" max="5" width="14.421875" style="1" bestFit="1" customWidth="1"/>
    <col min="6" max="6" width="9.28125" style="1" bestFit="1" customWidth="1"/>
    <col min="7" max="7" width="17.7109375" style="1" customWidth="1"/>
    <col min="8" max="8" width="16.28125" style="1" customWidth="1"/>
    <col min="9" max="9" width="15.8515625" style="1" bestFit="1" customWidth="1"/>
    <col min="10" max="10" width="14.421875" style="1" bestFit="1" customWidth="1"/>
    <col min="11" max="11" width="9.28125" style="1" bestFit="1" customWidth="1"/>
    <col min="12" max="12" width="11.57421875" style="1" bestFit="1" customWidth="1"/>
    <col min="13" max="13" width="11.7109375" style="1" bestFit="1" customWidth="1"/>
    <col min="14" max="14" width="11.421875" style="1" bestFit="1" customWidth="1"/>
    <col min="15" max="16384" width="9.140625" style="1" customWidth="1"/>
  </cols>
  <sheetData>
    <row r="1" spans="1:14" s="34" customFormat="1" ht="16.5" thickBot="1" thickTop="1">
      <c r="A1" s="21" t="s">
        <v>17</v>
      </c>
      <c r="B1" s="38"/>
      <c r="C1" s="25"/>
      <c r="D1" s="31" t="s">
        <v>29</v>
      </c>
      <c r="E1" s="26"/>
      <c r="F1" s="27"/>
      <c r="G1" s="28"/>
      <c r="H1" s="26"/>
      <c r="I1" s="31" t="s">
        <v>30</v>
      </c>
      <c r="J1" s="26"/>
      <c r="K1" s="27"/>
      <c r="L1" s="28"/>
      <c r="M1" s="25" t="s">
        <v>12</v>
      </c>
      <c r="N1" s="27"/>
    </row>
    <row r="2" spans="1:14" s="30" customFormat="1" ht="15.75" thickTop="1">
      <c r="A2" s="16" t="s">
        <v>0</v>
      </c>
      <c r="B2" s="40" t="s">
        <v>19</v>
      </c>
      <c r="C2" s="42" t="s">
        <v>18</v>
      </c>
      <c r="D2" s="23" t="s">
        <v>2</v>
      </c>
      <c r="E2" s="23" t="s">
        <v>3</v>
      </c>
      <c r="F2" s="24" t="s">
        <v>10</v>
      </c>
      <c r="G2" s="40" t="s">
        <v>19</v>
      </c>
      <c r="H2" s="42" t="s">
        <v>18</v>
      </c>
      <c r="I2" s="23" t="s">
        <v>2</v>
      </c>
      <c r="J2" s="23" t="s">
        <v>3</v>
      </c>
      <c r="K2" s="24" t="s">
        <v>10</v>
      </c>
      <c r="L2" s="22" t="s">
        <v>1</v>
      </c>
      <c r="M2" s="23" t="s">
        <v>2</v>
      </c>
      <c r="N2" s="24" t="s">
        <v>3</v>
      </c>
    </row>
    <row r="3" spans="1:14" s="30" customFormat="1" ht="15.75" thickBot="1">
      <c r="A3" s="6" t="s">
        <v>4</v>
      </c>
      <c r="B3" s="41" t="s">
        <v>5</v>
      </c>
      <c r="C3" s="43" t="s">
        <v>5</v>
      </c>
      <c r="D3" s="7" t="s">
        <v>6</v>
      </c>
      <c r="E3" s="7"/>
      <c r="F3" s="8" t="s">
        <v>11</v>
      </c>
      <c r="G3" s="41" t="s">
        <v>5</v>
      </c>
      <c r="H3" s="43" t="s">
        <v>5</v>
      </c>
      <c r="I3" s="7" t="s">
        <v>6</v>
      </c>
      <c r="J3" s="7"/>
      <c r="K3" s="8" t="s">
        <v>11</v>
      </c>
      <c r="L3" s="9" t="s">
        <v>7</v>
      </c>
      <c r="M3" s="10" t="s">
        <v>7</v>
      </c>
      <c r="N3" s="35" t="s">
        <v>7</v>
      </c>
    </row>
    <row r="4" spans="1:15" s="30" customFormat="1" ht="15.75" thickTop="1">
      <c r="A4" s="17" t="s">
        <v>20</v>
      </c>
      <c r="B4" s="60">
        <v>5621.84</v>
      </c>
      <c r="C4" s="61">
        <v>1816.9</v>
      </c>
      <c r="D4" s="61">
        <v>4656.36</v>
      </c>
      <c r="E4" s="4">
        <f>SUM(B4:D4)</f>
        <v>12095.099999999999</v>
      </c>
      <c r="F4" s="53">
        <f>IF(E$18=0,"0.00%",E4/E$18)</f>
        <v>0.011118567757195946</v>
      </c>
      <c r="G4" s="49">
        <v>2998.87</v>
      </c>
      <c r="H4" s="62">
        <v>2619.75</v>
      </c>
      <c r="I4" s="4">
        <v>5340.12</v>
      </c>
      <c r="J4" s="4">
        <f>SUM(G4:I4)</f>
        <v>10958.74</v>
      </c>
      <c r="K4" s="5">
        <f>IF(J$18=0,"0.00%",J4/J$18)</f>
        <v>0.008899644909630324</v>
      </c>
      <c r="L4" s="55">
        <f>IF((G4+H4)=0,"0.00%",(B4+C4)/(G4+H4)-1)</f>
        <v>0.32394431372828203</v>
      </c>
      <c r="M4" s="56">
        <f>IF(I4=0,"0.00%",D4/I4-1)</f>
        <v>-0.1280420664704165</v>
      </c>
      <c r="N4" s="57">
        <f>IF(J4=0,"0.00%",E4/J4-1)</f>
        <v>0.10369440282368214</v>
      </c>
      <c r="O4" s="1"/>
    </row>
    <row r="5" spans="1:15" s="30" customFormat="1" ht="15">
      <c r="A5" s="18" t="s">
        <v>21</v>
      </c>
      <c r="B5" s="50">
        <v>140349.97</v>
      </c>
      <c r="C5" s="2">
        <v>0</v>
      </c>
      <c r="D5" s="2">
        <v>153123.54</v>
      </c>
      <c r="E5" s="4">
        <f aca="true" t="shared" si="0" ref="E5:E17">SUM(B5:D5)</f>
        <v>293473.51</v>
      </c>
      <c r="F5" s="53">
        <f aca="true" t="shared" si="1" ref="F5:F17">IF(E$18=0,"0.00%",E5/E$18)</f>
        <v>0.2697790928456253</v>
      </c>
      <c r="G5" s="50">
        <v>148663.8</v>
      </c>
      <c r="H5" s="63">
        <v>0</v>
      </c>
      <c r="I5" s="2">
        <v>166407.31</v>
      </c>
      <c r="J5" s="4">
        <f aca="true" t="shared" si="2" ref="J5:J16">SUM(G5:I5)</f>
        <v>315071.11</v>
      </c>
      <c r="K5" s="5">
        <f aca="true" t="shared" si="3" ref="K5:K17">IF(J$18=0,"0.00%",J5/J$18)</f>
        <v>0.2558707479402811</v>
      </c>
      <c r="L5" s="55">
        <f aca="true" t="shared" si="4" ref="L5:L17">IF((G5+H5)=0,"0.00%",(B5+C5)/(G5+H5)-1)</f>
        <v>-0.05592370166778993</v>
      </c>
      <c r="M5" s="56">
        <f aca="true" t="shared" si="5" ref="M5:M17">IF(I5=0,"0.00%",D5/I5-1)</f>
        <v>-0.07982684174150756</v>
      </c>
      <c r="N5" s="57">
        <f aca="true" t="shared" si="6" ref="N5:N17">IF(J5=0,"0.00%",E5/J5-1)</f>
        <v>-0.06854833500919832</v>
      </c>
      <c r="O5" s="1"/>
    </row>
    <row r="6" spans="1:15" s="30" customFormat="1" ht="15">
      <c r="A6" s="18" t="s">
        <v>22</v>
      </c>
      <c r="B6" s="50">
        <v>0</v>
      </c>
      <c r="C6" s="2">
        <v>0</v>
      </c>
      <c r="D6" s="2">
        <v>32205.25</v>
      </c>
      <c r="E6" s="4">
        <f t="shared" si="0"/>
        <v>32205.25</v>
      </c>
      <c r="F6" s="53">
        <f t="shared" si="1"/>
        <v>0.02960506769373009</v>
      </c>
      <c r="G6" s="50">
        <v>0</v>
      </c>
      <c r="H6" s="63">
        <v>0</v>
      </c>
      <c r="I6" s="2">
        <v>33567.63</v>
      </c>
      <c r="J6" s="4">
        <f t="shared" si="2"/>
        <v>33567.63</v>
      </c>
      <c r="K6" s="5">
        <f t="shared" si="3"/>
        <v>0.027260432080499594</v>
      </c>
      <c r="L6" s="55" t="str">
        <f t="shared" si="4"/>
        <v>0.00%</v>
      </c>
      <c r="M6" s="56">
        <f t="shared" si="5"/>
        <v>-0.04058612419166907</v>
      </c>
      <c r="N6" s="57">
        <f t="shared" si="6"/>
        <v>-0.04058612419166907</v>
      </c>
      <c r="O6" s="1"/>
    </row>
    <row r="7" spans="1:15" s="30" customFormat="1" ht="15">
      <c r="A7" s="18" t="s">
        <v>15</v>
      </c>
      <c r="B7" s="50">
        <v>3238.12</v>
      </c>
      <c r="C7" s="2">
        <v>6979.6</v>
      </c>
      <c r="D7" s="2">
        <v>22948.48</v>
      </c>
      <c r="E7" s="4">
        <f t="shared" si="0"/>
        <v>33166.2</v>
      </c>
      <c r="F7" s="53">
        <f t="shared" si="1"/>
        <v>0.0304884326668413</v>
      </c>
      <c r="G7" s="50">
        <v>3011.86</v>
      </c>
      <c r="H7" s="63">
        <v>6602.18</v>
      </c>
      <c r="I7" s="2">
        <v>23456.79</v>
      </c>
      <c r="J7" s="4">
        <f t="shared" si="2"/>
        <v>33070.83</v>
      </c>
      <c r="K7" s="5">
        <f t="shared" si="3"/>
        <v>0.026856978436093002</v>
      </c>
      <c r="L7" s="55">
        <f t="shared" si="4"/>
        <v>0.06279150076346673</v>
      </c>
      <c r="M7" s="56">
        <f t="shared" si="5"/>
        <v>-0.02167005800878985</v>
      </c>
      <c r="N7" s="57">
        <f t="shared" si="6"/>
        <v>0.002883810294449729</v>
      </c>
      <c r="O7" s="1"/>
    </row>
    <row r="8" spans="1:15" s="30" customFormat="1" ht="15">
      <c r="A8" s="18" t="s">
        <v>16</v>
      </c>
      <c r="B8" s="50">
        <v>281.68</v>
      </c>
      <c r="C8" s="2">
        <v>438.8</v>
      </c>
      <c r="D8" s="2">
        <v>1003.86</v>
      </c>
      <c r="E8" s="4">
        <f t="shared" si="0"/>
        <v>1724.3400000000001</v>
      </c>
      <c r="F8" s="53">
        <f t="shared" si="1"/>
        <v>0.0015851205137984194</v>
      </c>
      <c r="G8" s="50">
        <v>238.59</v>
      </c>
      <c r="H8" s="63">
        <v>266.65</v>
      </c>
      <c r="I8" s="2">
        <v>845.64</v>
      </c>
      <c r="J8" s="4">
        <f t="shared" si="2"/>
        <v>1350.88</v>
      </c>
      <c r="K8" s="5">
        <f t="shared" si="3"/>
        <v>0.0010970560772060852</v>
      </c>
      <c r="L8" s="55">
        <f t="shared" si="4"/>
        <v>0.42601535903728927</v>
      </c>
      <c r="M8" s="56">
        <f t="shared" si="5"/>
        <v>0.18710089399744567</v>
      </c>
      <c r="N8" s="57">
        <f t="shared" si="6"/>
        <v>0.27645682814165573</v>
      </c>
      <c r="O8" s="1"/>
    </row>
    <row r="9" spans="1:15" s="30" customFormat="1" ht="15">
      <c r="A9" s="18" t="s">
        <v>23</v>
      </c>
      <c r="B9" s="50">
        <v>67.12</v>
      </c>
      <c r="C9" s="2">
        <v>0</v>
      </c>
      <c r="D9" s="2">
        <v>105.33</v>
      </c>
      <c r="E9" s="4">
        <f t="shared" si="0"/>
        <v>172.45</v>
      </c>
      <c r="F9" s="53">
        <f t="shared" si="1"/>
        <v>0.00015852675957440956</v>
      </c>
      <c r="G9" s="50">
        <v>102.1</v>
      </c>
      <c r="H9" s="63">
        <v>68.9</v>
      </c>
      <c r="I9" s="2">
        <v>125.95</v>
      </c>
      <c r="J9" s="4">
        <f t="shared" si="2"/>
        <v>296.95</v>
      </c>
      <c r="K9" s="5">
        <f t="shared" si="3"/>
        <v>0.0002411545082659799</v>
      </c>
      <c r="L9" s="55">
        <f t="shared" si="4"/>
        <v>-0.6074853801169591</v>
      </c>
      <c r="M9" s="56">
        <f t="shared" si="5"/>
        <v>-0.1637157602223105</v>
      </c>
      <c r="N9" s="57">
        <f t="shared" si="6"/>
        <v>-0.4192625021047315</v>
      </c>
      <c r="O9" s="1"/>
    </row>
    <row r="10" spans="1:15" s="30" customFormat="1" ht="15">
      <c r="A10" s="18" t="s">
        <v>13</v>
      </c>
      <c r="B10" s="50">
        <v>8191.38</v>
      </c>
      <c r="C10" s="2">
        <v>8036.42</v>
      </c>
      <c r="D10" s="2">
        <v>19144.71</v>
      </c>
      <c r="E10" s="4">
        <f t="shared" si="0"/>
        <v>35372.509999999995</v>
      </c>
      <c r="F10" s="53">
        <f t="shared" si="1"/>
        <v>0.03251660996412524</v>
      </c>
      <c r="G10" s="50">
        <v>9445.33</v>
      </c>
      <c r="H10" s="63">
        <v>8908</v>
      </c>
      <c r="I10" s="2">
        <v>20343.22</v>
      </c>
      <c r="J10" s="4">
        <f t="shared" si="2"/>
        <v>38696.55</v>
      </c>
      <c r="K10" s="5">
        <f t="shared" si="3"/>
        <v>0.0314256524224277</v>
      </c>
      <c r="L10" s="55">
        <f t="shared" si="4"/>
        <v>-0.11581168104098838</v>
      </c>
      <c r="M10" s="56">
        <f t="shared" si="5"/>
        <v>-0.05891446880090767</v>
      </c>
      <c r="N10" s="57">
        <f t="shared" si="6"/>
        <v>-0.08590016422652691</v>
      </c>
      <c r="O10" s="1"/>
    </row>
    <row r="11" spans="1:15" s="30" customFormat="1" ht="15">
      <c r="A11" s="18" t="s">
        <v>28</v>
      </c>
      <c r="B11" s="50">
        <v>2524.31</v>
      </c>
      <c r="C11" s="2">
        <v>1518.6</v>
      </c>
      <c r="D11" s="2">
        <v>2412.81</v>
      </c>
      <c r="E11" s="4">
        <f t="shared" si="0"/>
        <v>6455.719999999999</v>
      </c>
      <c r="F11" s="53">
        <f t="shared" si="1"/>
        <v>0.005934499114640227</v>
      </c>
      <c r="G11" s="50">
        <v>4157.27</v>
      </c>
      <c r="H11" s="63">
        <v>2500.2</v>
      </c>
      <c r="I11" s="2">
        <v>2269.51</v>
      </c>
      <c r="J11" s="4">
        <f t="shared" si="2"/>
        <v>8926.98</v>
      </c>
      <c r="K11" s="5">
        <f t="shared" si="3"/>
        <v>0.007249642943930754</v>
      </c>
      <c r="L11" s="55">
        <f t="shared" si="4"/>
        <v>-0.3927257651930839</v>
      </c>
      <c r="M11" s="56">
        <f t="shared" si="5"/>
        <v>0.06314138294169203</v>
      </c>
      <c r="N11" s="57">
        <f t="shared" si="6"/>
        <v>-0.2768304622615936</v>
      </c>
      <c r="O11" s="1"/>
    </row>
    <row r="12" spans="1:15" s="30" customFormat="1" ht="15">
      <c r="A12" s="18" t="s">
        <v>24</v>
      </c>
      <c r="B12" s="50">
        <v>2917.66</v>
      </c>
      <c r="C12" s="2">
        <v>4708.8</v>
      </c>
      <c r="D12" s="2">
        <v>10174.1</v>
      </c>
      <c r="E12" s="4">
        <f t="shared" si="0"/>
        <v>17800.56</v>
      </c>
      <c r="F12" s="53">
        <f t="shared" si="1"/>
        <v>0.016363381243316048</v>
      </c>
      <c r="G12" s="50">
        <v>2329.2</v>
      </c>
      <c r="H12" s="63">
        <v>5895.15</v>
      </c>
      <c r="I12" s="2">
        <v>10887.02</v>
      </c>
      <c r="J12" s="4">
        <f t="shared" si="2"/>
        <v>19111.37</v>
      </c>
      <c r="K12" s="5">
        <f t="shared" si="3"/>
        <v>0.015520434533218387</v>
      </c>
      <c r="L12" s="55">
        <f t="shared" si="4"/>
        <v>-0.07269753840729043</v>
      </c>
      <c r="M12" s="56">
        <f t="shared" si="5"/>
        <v>-0.06548348400205017</v>
      </c>
      <c r="N12" s="57">
        <f t="shared" si="6"/>
        <v>-0.06858796622115515</v>
      </c>
      <c r="O12" s="1"/>
    </row>
    <row r="13" spans="1:15" s="30" customFormat="1" ht="15">
      <c r="A13" s="18" t="s">
        <v>25</v>
      </c>
      <c r="B13" s="50">
        <v>1045.08</v>
      </c>
      <c r="C13" s="2">
        <v>969.4</v>
      </c>
      <c r="D13" s="2">
        <v>3492.12</v>
      </c>
      <c r="E13" s="4">
        <f t="shared" si="0"/>
        <v>5506.6</v>
      </c>
      <c r="F13" s="53">
        <f t="shared" si="1"/>
        <v>0.005062009012887467</v>
      </c>
      <c r="G13" s="50">
        <v>480.53</v>
      </c>
      <c r="H13" s="63">
        <v>1391.65</v>
      </c>
      <c r="I13" s="2">
        <v>4440.12</v>
      </c>
      <c r="J13" s="4">
        <f t="shared" si="2"/>
        <v>6312.3</v>
      </c>
      <c r="K13" s="5">
        <f t="shared" si="3"/>
        <v>0.005126248871956037</v>
      </c>
      <c r="L13" s="55">
        <f t="shared" si="4"/>
        <v>0.07600764883718436</v>
      </c>
      <c r="M13" s="56">
        <f t="shared" si="5"/>
        <v>-0.21350774303397202</v>
      </c>
      <c r="N13" s="57">
        <f t="shared" si="6"/>
        <v>-0.1276396875940623</v>
      </c>
      <c r="O13" s="1"/>
    </row>
    <row r="14" spans="1:15" s="30" customFormat="1" ht="15">
      <c r="A14" s="18" t="s">
        <v>26</v>
      </c>
      <c r="B14" s="50">
        <v>19161.98</v>
      </c>
      <c r="C14" s="2">
        <v>62092.16</v>
      </c>
      <c r="D14" s="2">
        <v>6688.32</v>
      </c>
      <c r="E14" s="4">
        <f t="shared" si="0"/>
        <v>87942.45999999999</v>
      </c>
      <c r="F14" s="53">
        <f t="shared" si="1"/>
        <v>0.08084217577733911</v>
      </c>
      <c r="G14" s="50">
        <v>30514.06</v>
      </c>
      <c r="H14" s="63">
        <v>64777.12</v>
      </c>
      <c r="I14" s="2">
        <v>12356.39</v>
      </c>
      <c r="J14" s="4">
        <f t="shared" si="2"/>
        <v>107647.57</v>
      </c>
      <c r="K14" s="5">
        <f t="shared" si="3"/>
        <v>0.08742110392112361</v>
      </c>
      <c r="L14" s="55">
        <f t="shared" si="4"/>
        <v>-0.1473068126556939</v>
      </c>
      <c r="M14" s="56">
        <f t="shared" si="5"/>
        <v>-0.4587156928520385</v>
      </c>
      <c r="N14" s="57">
        <f t="shared" si="6"/>
        <v>-0.1830520651789912</v>
      </c>
      <c r="O14" s="1"/>
    </row>
    <row r="15" spans="1:15" s="30" customFormat="1" ht="15">
      <c r="A15" s="18" t="s">
        <v>14</v>
      </c>
      <c r="B15" s="50">
        <v>3349.26</v>
      </c>
      <c r="C15" s="2">
        <v>3614.79</v>
      </c>
      <c r="D15" s="2">
        <v>3942.23</v>
      </c>
      <c r="E15" s="4">
        <f t="shared" si="0"/>
        <v>10906.28</v>
      </c>
      <c r="F15" s="53">
        <f t="shared" si="1"/>
        <v>0.01002573051557664</v>
      </c>
      <c r="G15" s="50">
        <v>3367.76</v>
      </c>
      <c r="H15" s="63">
        <v>4871.42</v>
      </c>
      <c r="I15" s="2">
        <v>4516.29</v>
      </c>
      <c r="J15" s="4">
        <f t="shared" si="2"/>
        <v>12755.470000000001</v>
      </c>
      <c r="K15" s="5">
        <f t="shared" si="3"/>
        <v>0.01035877789375807</v>
      </c>
      <c r="L15" s="55">
        <f t="shared" si="4"/>
        <v>-0.15476418769829037</v>
      </c>
      <c r="M15" s="56">
        <f t="shared" si="5"/>
        <v>-0.1271087551950827</v>
      </c>
      <c r="N15" s="57">
        <f t="shared" si="6"/>
        <v>-0.14497231383869036</v>
      </c>
      <c r="O15" s="1"/>
    </row>
    <row r="16" spans="1:15" s="30" customFormat="1" ht="15">
      <c r="A16" s="18" t="s">
        <v>27</v>
      </c>
      <c r="B16" s="50">
        <v>269696.79</v>
      </c>
      <c r="C16" s="2">
        <v>13267.83</v>
      </c>
      <c r="D16" s="2">
        <v>267521.95</v>
      </c>
      <c r="E16" s="4">
        <f t="shared" si="0"/>
        <v>550486.5700000001</v>
      </c>
      <c r="F16" s="53">
        <f t="shared" si="1"/>
        <v>0.5060414736522552</v>
      </c>
      <c r="G16" s="50">
        <v>348778.13</v>
      </c>
      <c r="H16" s="63">
        <v>14230.1</v>
      </c>
      <c r="I16" s="11">
        <v>279381.72</v>
      </c>
      <c r="J16" s="4">
        <f t="shared" si="2"/>
        <v>642389.95</v>
      </c>
      <c r="K16" s="5">
        <f t="shared" si="3"/>
        <v>0.5216879357038472</v>
      </c>
      <c r="L16" s="55">
        <f t="shared" si="4"/>
        <v>-0.22050081343885786</v>
      </c>
      <c r="M16" s="56">
        <f t="shared" si="5"/>
        <v>-0.04245005721920514</v>
      </c>
      <c r="N16" s="57">
        <f t="shared" si="6"/>
        <v>-0.14306478487093377</v>
      </c>
      <c r="O16" s="1"/>
    </row>
    <row r="17" spans="1:15" s="30" customFormat="1" ht="15.75" thickBot="1">
      <c r="A17" s="19" t="s">
        <v>9</v>
      </c>
      <c r="B17" s="52">
        <v>106.7</v>
      </c>
      <c r="C17" s="33">
        <v>0</v>
      </c>
      <c r="D17" s="2">
        <v>414.71</v>
      </c>
      <c r="E17" s="4">
        <f t="shared" si="0"/>
        <v>521.41</v>
      </c>
      <c r="F17" s="53">
        <f t="shared" si="1"/>
        <v>0.00047931248309476885</v>
      </c>
      <c r="G17" s="51">
        <v>0</v>
      </c>
      <c r="H17" s="63">
        <v>0</v>
      </c>
      <c r="I17" s="33">
        <v>1211.9</v>
      </c>
      <c r="J17" s="4">
        <f>SUM(G17:I17)</f>
        <v>1211.9</v>
      </c>
      <c r="K17" s="5">
        <f t="shared" si="3"/>
        <v>0.0009841897577623879</v>
      </c>
      <c r="L17" s="55" t="str">
        <f t="shared" si="4"/>
        <v>0.00%</v>
      </c>
      <c r="M17" s="56">
        <f t="shared" si="5"/>
        <v>-0.6578017988282863</v>
      </c>
      <c r="N17" s="57">
        <f t="shared" si="6"/>
        <v>-0.5697582308771352</v>
      </c>
      <c r="O17" s="1"/>
    </row>
    <row r="18" spans="1:251" s="30" customFormat="1" ht="16.5" thickBot="1" thickTop="1">
      <c r="A18" s="12" t="s">
        <v>8</v>
      </c>
      <c r="B18" s="13">
        <f>SUM(B4:B17)</f>
        <v>456551.88999999996</v>
      </c>
      <c r="C18" s="13">
        <f>SUM(C4:C17)</f>
        <v>103443.3</v>
      </c>
      <c r="D18" s="13">
        <f>SUM(D4:D17)</f>
        <v>527833.77</v>
      </c>
      <c r="E18" s="14">
        <f>SUM(E4:E17)</f>
        <v>1087828.96</v>
      </c>
      <c r="F18" s="54">
        <f>IF(E$18=0,"0.00%",E18/E$18)</f>
        <v>1</v>
      </c>
      <c r="G18" s="13">
        <f>SUM(G4:G17)</f>
        <v>554087.5</v>
      </c>
      <c r="H18" s="13">
        <f>SUM(H4:H17)</f>
        <v>112131.12000000001</v>
      </c>
      <c r="I18" s="14">
        <f>SUM(I4:I17)</f>
        <v>565149.61</v>
      </c>
      <c r="J18" s="14">
        <f>SUM(J4:J17)</f>
        <v>1231368.2299999997</v>
      </c>
      <c r="K18" s="15">
        <f>IF(J$18=0,"0.00%",J18/J$18)</f>
        <v>1</v>
      </c>
      <c r="L18" s="58">
        <f>IF(H18=0,"0.00%",(B18+C18)/(G18+H18)-1)</f>
        <v>-0.1594423013874936</v>
      </c>
      <c r="M18" s="59">
        <f>IF(I18=0,"0.00%",D18/I18-1)</f>
        <v>-0.06602825046627914</v>
      </c>
      <c r="N18" s="54">
        <f>IF(J18=0,"0.00%",E18/J18-1)</f>
        <v>-0.1165689243095055</v>
      </c>
      <c r="O18" s="32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  <c r="DQ18" s="39"/>
      <c r="DR18" s="39"/>
      <c r="DS18" s="39"/>
      <c r="DT18" s="39"/>
      <c r="DU18" s="39"/>
      <c r="DV18" s="39"/>
      <c r="DW18" s="39"/>
      <c r="DX18" s="39"/>
      <c r="DY18" s="39"/>
      <c r="DZ18" s="39"/>
      <c r="EA18" s="39"/>
      <c r="EB18" s="39"/>
      <c r="EC18" s="39"/>
      <c r="ED18" s="39"/>
      <c r="EE18" s="39"/>
      <c r="EF18" s="39"/>
      <c r="EG18" s="39"/>
      <c r="EH18" s="39"/>
      <c r="EI18" s="39"/>
      <c r="EJ18" s="39"/>
      <c r="EK18" s="39"/>
      <c r="EL18" s="39"/>
      <c r="EM18" s="39"/>
      <c r="EN18" s="39"/>
      <c r="EO18" s="39"/>
      <c r="EP18" s="39"/>
      <c r="EQ18" s="39"/>
      <c r="ER18" s="39"/>
      <c r="ES18" s="39"/>
      <c r="ET18" s="39"/>
      <c r="EU18" s="39"/>
      <c r="EV18" s="39"/>
      <c r="EW18" s="39"/>
      <c r="EX18" s="39"/>
      <c r="EY18" s="39"/>
      <c r="EZ18" s="39"/>
      <c r="FA18" s="39"/>
      <c r="FB18" s="39"/>
      <c r="FC18" s="39"/>
      <c r="FD18" s="39"/>
      <c r="FE18" s="39"/>
      <c r="FF18" s="39"/>
      <c r="FG18" s="39"/>
      <c r="FH18" s="39"/>
      <c r="FI18" s="39"/>
      <c r="FJ18" s="39"/>
      <c r="FK18" s="39"/>
      <c r="FL18" s="39"/>
      <c r="FM18" s="39"/>
      <c r="FN18" s="39"/>
      <c r="FO18" s="39"/>
      <c r="FP18" s="39"/>
      <c r="FQ18" s="39"/>
      <c r="FR18" s="39"/>
      <c r="FS18" s="39"/>
      <c r="FT18" s="39"/>
      <c r="FU18" s="39"/>
      <c r="FV18" s="39"/>
      <c r="FW18" s="39"/>
      <c r="FX18" s="39"/>
      <c r="FY18" s="39"/>
      <c r="FZ18" s="39"/>
      <c r="GA18" s="39"/>
      <c r="GB18" s="39"/>
      <c r="GC18" s="39"/>
      <c r="GD18" s="39"/>
      <c r="GE18" s="39"/>
      <c r="GF18" s="39"/>
      <c r="GG18" s="39"/>
      <c r="GH18" s="39"/>
      <c r="GI18" s="39"/>
      <c r="GJ18" s="39"/>
      <c r="GK18" s="39"/>
      <c r="GL18" s="39"/>
      <c r="GM18" s="39"/>
      <c r="GN18" s="39"/>
      <c r="GO18" s="39"/>
      <c r="GP18" s="39"/>
      <c r="GQ18" s="39"/>
      <c r="GR18" s="39"/>
      <c r="GS18" s="39"/>
      <c r="GT18" s="39"/>
      <c r="GU18" s="39"/>
      <c r="GV18" s="39"/>
      <c r="GW18" s="39"/>
      <c r="GX18" s="39"/>
      <c r="GY18" s="39"/>
      <c r="GZ18" s="39"/>
      <c r="HA18" s="39"/>
      <c r="HB18" s="39"/>
      <c r="HC18" s="39"/>
      <c r="HD18" s="39"/>
      <c r="HE18" s="39"/>
      <c r="HF18" s="39"/>
      <c r="HG18" s="39"/>
      <c r="HH18" s="39"/>
      <c r="HI18" s="39"/>
      <c r="HJ18" s="39"/>
      <c r="HK18" s="39"/>
      <c r="HL18" s="39"/>
      <c r="HM18" s="39"/>
      <c r="HN18" s="39"/>
      <c r="HO18" s="39"/>
      <c r="HP18" s="39"/>
      <c r="HQ18" s="39"/>
      <c r="HR18" s="39"/>
      <c r="HS18" s="39"/>
      <c r="HT18" s="39"/>
      <c r="HU18" s="39"/>
      <c r="HV18" s="39"/>
      <c r="HW18" s="39"/>
      <c r="HX18" s="39"/>
      <c r="HY18" s="39"/>
      <c r="HZ18" s="39"/>
      <c r="IA18" s="39"/>
      <c r="IB18" s="39"/>
      <c r="IC18" s="39"/>
      <c r="ID18" s="39"/>
      <c r="IE18" s="39"/>
      <c r="IF18" s="39"/>
      <c r="IG18" s="39"/>
      <c r="IH18" s="39"/>
      <c r="II18" s="39"/>
      <c r="IJ18" s="39"/>
      <c r="IK18" s="39"/>
      <c r="IL18" s="39"/>
      <c r="IM18" s="39"/>
      <c r="IN18" s="39"/>
      <c r="IO18" s="39"/>
      <c r="IP18" s="39"/>
      <c r="IQ18" s="39"/>
    </row>
    <row r="19" spans="1:15" s="30" customFormat="1" ht="15.75" thickBot="1" thickTop="1">
      <c r="A19" s="29"/>
      <c r="B19" s="29"/>
      <c r="C19" s="46"/>
      <c r="D19" s="1"/>
      <c r="E19" s="1"/>
      <c r="F19" s="3"/>
      <c r="G19" s="3"/>
      <c r="H19" s="1"/>
      <c r="I19" s="1"/>
      <c r="J19" s="1"/>
      <c r="K19" s="1"/>
      <c r="L19" s="1"/>
      <c r="M19" s="1"/>
      <c r="N19" s="1"/>
      <c r="O19" s="1"/>
    </row>
    <row r="20" spans="1:15" s="30" customFormat="1" ht="16.5" thickBot="1" thickTop="1">
      <c r="A20" s="21" t="s">
        <v>17</v>
      </c>
      <c r="B20" s="38"/>
      <c r="C20" s="47"/>
      <c r="D20" s="36" t="s">
        <v>31</v>
      </c>
      <c r="E20" s="26"/>
      <c r="F20" s="27"/>
      <c r="G20" s="28"/>
      <c r="H20" s="26"/>
      <c r="I20" s="37" t="s">
        <v>32</v>
      </c>
      <c r="J20" s="26"/>
      <c r="K20" s="27"/>
      <c r="L20" s="28"/>
      <c r="M20" s="25" t="s">
        <v>12</v>
      </c>
      <c r="N20" s="27"/>
      <c r="O20" s="1"/>
    </row>
    <row r="21" spans="1:15" s="30" customFormat="1" ht="15.75" thickTop="1">
      <c r="A21" s="16" t="s">
        <v>0</v>
      </c>
      <c r="B21" s="40" t="s">
        <v>19</v>
      </c>
      <c r="C21" s="42" t="s">
        <v>18</v>
      </c>
      <c r="D21" s="23" t="s">
        <v>2</v>
      </c>
      <c r="E21" s="23" t="s">
        <v>3</v>
      </c>
      <c r="F21" s="24" t="s">
        <v>10</v>
      </c>
      <c r="G21" s="40" t="s">
        <v>19</v>
      </c>
      <c r="H21" s="42" t="s">
        <v>18</v>
      </c>
      <c r="I21" s="23" t="s">
        <v>2</v>
      </c>
      <c r="J21" s="23" t="s">
        <v>3</v>
      </c>
      <c r="K21" s="24" t="s">
        <v>10</v>
      </c>
      <c r="L21" s="22" t="s">
        <v>1</v>
      </c>
      <c r="M21" s="23" t="s">
        <v>2</v>
      </c>
      <c r="N21" s="24" t="s">
        <v>3</v>
      </c>
      <c r="O21" s="1"/>
    </row>
    <row r="22" spans="1:15" s="30" customFormat="1" ht="15.75" thickBot="1">
      <c r="A22" s="6" t="s">
        <v>4</v>
      </c>
      <c r="B22" s="41" t="s">
        <v>5</v>
      </c>
      <c r="C22" s="43" t="s">
        <v>5</v>
      </c>
      <c r="D22" s="7" t="s">
        <v>6</v>
      </c>
      <c r="E22" s="7"/>
      <c r="F22" s="8" t="s">
        <v>11</v>
      </c>
      <c r="G22" s="41" t="s">
        <v>5</v>
      </c>
      <c r="H22" s="43" t="s">
        <v>5</v>
      </c>
      <c r="I22" s="7" t="s">
        <v>6</v>
      </c>
      <c r="J22" s="7"/>
      <c r="K22" s="8" t="s">
        <v>11</v>
      </c>
      <c r="L22" s="9" t="s">
        <v>7</v>
      </c>
      <c r="M22" s="10" t="s">
        <v>7</v>
      </c>
      <c r="N22" s="35" t="s">
        <v>7</v>
      </c>
      <c r="O22" s="1"/>
    </row>
    <row r="23" spans="1:15" s="30" customFormat="1" ht="15.75" thickTop="1">
      <c r="A23" s="17" t="s">
        <v>20</v>
      </c>
      <c r="B23" s="49">
        <v>26842.27</v>
      </c>
      <c r="C23" s="44">
        <v>5755.1</v>
      </c>
      <c r="D23" s="4">
        <v>20154.3</v>
      </c>
      <c r="E23" s="4">
        <f aca="true" t="shared" si="7" ref="E23:E36">SUM(B23:D23)</f>
        <v>52751.67</v>
      </c>
      <c r="F23" s="53">
        <f>IF(E$37=0,"0.00%",E23/E$37)</f>
        <v>0.009022231890251965</v>
      </c>
      <c r="G23" s="49">
        <v>21430.55</v>
      </c>
      <c r="H23" s="44">
        <v>16934.5</v>
      </c>
      <c r="I23" s="4">
        <v>27457.16</v>
      </c>
      <c r="J23" s="4">
        <f>SUM(G23:I23)</f>
        <v>65822.21</v>
      </c>
      <c r="K23" s="5">
        <f>IF(J$37=0,"0.00%",J23/J$37)</f>
        <v>0.009975124508431889</v>
      </c>
      <c r="L23" s="55">
        <f>IF((G23+H23)=0,"0.00",(B23+C23)/(G23+H23)-1)</f>
        <v>-0.15033683000543463</v>
      </c>
      <c r="M23" s="56">
        <f>IF(I23=0,"0.00%",D23/I23-1)</f>
        <v>-0.2659728828473156</v>
      </c>
      <c r="N23" s="57">
        <f>IF(J23=0,"0.00%",E23/J23-1)</f>
        <v>-0.1985733994650135</v>
      </c>
      <c r="O23" s="1"/>
    </row>
    <row r="24" spans="1:15" s="30" customFormat="1" ht="15">
      <c r="A24" s="18" t="s">
        <v>21</v>
      </c>
      <c r="B24" s="50">
        <v>700444.97</v>
      </c>
      <c r="C24" s="45">
        <v>0</v>
      </c>
      <c r="D24" s="2">
        <v>797192.84</v>
      </c>
      <c r="E24" s="4">
        <f t="shared" si="7"/>
        <v>1497637.81</v>
      </c>
      <c r="F24" s="53">
        <f aca="true" t="shared" si="8" ref="F24:F36">IF(E$37=0,"0.00%",E24/E$37)</f>
        <v>0.2561442246175166</v>
      </c>
      <c r="G24" s="50">
        <v>762608.93</v>
      </c>
      <c r="H24" s="45">
        <v>0</v>
      </c>
      <c r="I24" s="2">
        <v>867078.01</v>
      </c>
      <c r="J24" s="4">
        <f aca="true" t="shared" si="9" ref="J24:J36">SUM(G24:I24)</f>
        <v>1629686.94</v>
      </c>
      <c r="K24" s="5">
        <f aca="true" t="shared" si="10" ref="K24:K36">IF(J$37=0,"0.00%",J24/J$37)</f>
        <v>0.2469733261199429</v>
      </c>
      <c r="L24" s="55">
        <f aca="true" t="shared" si="11" ref="L24:L36">IF((G24+H24)=0,"0.00",(B24+C24)/(G24+H24)-1)</f>
        <v>-0.08151485978534245</v>
      </c>
      <c r="M24" s="56">
        <f aca="true" t="shared" si="12" ref="M24:M36">IF(I24=0,"0.00%",D24/I24-1)</f>
        <v>-0.08059848040662454</v>
      </c>
      <c r="N24" s="57">
        <f aca="true" t="shared" si="13" ref="N24:N36">IF(J24=0,"0.00%",E24/J24-1)</f>
        <v>-0.08102729840861334</v>
      </c>
      <c r="O24" s="1"/>
    </row>
    <row r="25" spans="1:15" s="30" customFormat="1" ht="15">
      <c r="A25" s="18" t="s">
        <v>22</v>
      </c>
      <c r="B25" s="50">
        <v>0</v>
      </c>
      <c r="C25" s="45">
        <v>0</v>
      </c>
      <c r="D25" s="2">
        <v>143072.92</v>
      </c>
      <c r="E25" s="4">
        <f t="shared" si="7"/>
        <v>143072.92</v>
      </c>
      <c r="F25" s="53">
        <f t="shared" si="8"/>
        <v>0.024470070074662436</v>
      </c>
      <c r="G25" s="50">
        <v>0</v>
      </c>
      <c r="H25" s="45">
        <v>0</v>
      </c>
      <c r="I25" s="2">
        <v>166982.65</v>
      </c>
      <c r="J25" s="4">
        <f t="shared" si="9"/>
        <v>166982.65</v>
      </c>
      <c r="K25" s="5">
        <f t="shared" si="10"/>
        <v>0.025305633531567902</v>
      </c>
      <c r="L25" s="55" t="str">
        <f t="shared" si="11"/>
        <v>0.00</v>
      </c>
      <c r="M25" s="56">
        <f t="shared" si="12"/>
        <v>-0.14318691193366484</v>
      </c>
      <c r="N25" s="57">
        <f t="shared" si="13"/>
        <v>-0.14318691193366484</v>
      </c>
      <c r="O25" s="1"/>
    </row>
    <row r="26" spans="1:15" s="30" customFormat="1" ht="15">
      <c r="A26" s="18" t="s">
        <v>15</v>
      </c>
      <c r="B26" s="50">
        <v>12821.7</v>
      </c>
      <c r="C26" s="45">
        <v>24258.27</v>
      </c>
      <c r="D26" s="2">
        <v>89837.94</v>
      </c>
      <c r="E26" s="4">
        <f t="shared" si="7"/>
        <v>126917.91</v>
      </c>
      <c r="F26" s="53">
        <f t="shared" si="8"/>
        <v>0.02170704387266088</v>
      </c>
      <c r="G26" s="50">
        <v>14001.57</v>
      </c>
      <c r="H26" s="45">
        <v>24112.66</v>
      </c>
      <c r="I26" s="2">
        <v>110334.85</v>
      </c>
      <c r="J26" s="4">
        <f t="shared" si="9"/>
        <v>148449.08000000002</v>
      </c>
      <c r="K26" s="5">
        <f t="shared" si="10"/>
        <v>0.02249693615820809</v>
      </c>
      <c r="L26" s="55">
        <f t="shared" si="11"/>
        <v>-0.027135796787708832</v>
      </c>
      <c r="M26" s="56">
        <f t="shared" si="12"/>
        <v>-0.18577004455074708</v>
      </c>
      <c r="N26" s="57">
        <f t="shared" si="13"/>
        <v>-0.14504077761883072</v>
      </c>
      <c r="O26" s="1"/>
    </row>
    <row r="27" spans="1:15" s="30" customFormat="1" ht="15">
      <c r="A27" s="18" t="s">
        <v>16</v>
      </c>
      <c r="B27" s="50">
        <v>1265.2</v>
      </c>
      <c r="C27" s="45">
        <v>1245.95</v>
      </c>
      <c r="D27" s="2">
        <v>5261</v>
      </c>
      <c r="E27" s="4">
        <f t="shared" si="7"/>
        <v>7772.15</v>
      </c>
      <c r="F27" s="53">
        <f t="shared" si="8"/>
        <v>0.0013292875767880296</v>
      </c>
      <c r="G27" s="50">
        <v>1460.93</v>
      </c>
      <c r="H27" s="45">
        <v>966.05</v>
      </c>
      <c r="I27" s="2">
        <v>4708.74</v>
      </c>
      <c r="J27" s="4">
        <f t="shared" si="9"/>
        <v>7135.719999999999</v>
      </c>
      <c r="K27" s="5">
        <f t="shared" si="10"/>
        <v>0.001081393278306936</v>
      </c>
      <c r="L27" s="55">
        <f t="shared" si="11"/>
        <v>0.03468096152419875</v>
      </c>
      <c r="M27" s="56">
        <f t="shared" si="12"/>
        <v>0.11728402927322379</v>
      </c>
      <c r="N27" s="57">
        <f t="shared" si="13"/>
        <v>0.0891893179665122</v>
      </c>
      <c r="O27" s="1"/>
    </row>
    <row r="28" spans="1:15" s="30" customFormat="1" ht="15">
      <c r="A28" s="18" t="s">
        <v>23</v>
      </c>
      <c r="B28" s="50">
        <v>538.3</v>
      </c>
      <c r="C28" s="45">
        <v>90</v>
      </c>
      <c r="D28" s="2">
        <v>1075.32</v>
      </c>
      <c r="E28" s="4">
        <f t="shared" si="7"/>
        <v>1703.62</v>
      </c>
      <c r="F28" s="53">
        <f t="shared" si="8"/>
        <v>0.0002913738028174473</v>
      </c>
      <c r="G28" s="50">
        <v>2762.51</v>
      </c>
      <c r="H28" s="45">
        <v>1181.8</v>
      </c>
      <c r="I28" s="2">
        <v>1403.47</v>
      </c>
      <c r="J28" s="4">
        <f t="shared" si="9"/>
        <v>5347.780000000001</v>
      </c>
      <c r="K28" s="5">
        <f t="shared" si="10"/>
        <v>0.0008104372573285202</v>
      </c>
      <c r="L28" s="55">
        <f t="shared" si="11"/>
        <v>-0.8407072466413644</v>
      </c>
      <c r="M28" s="56">
        <f t="shared" si="12"/>
        <v>-0.23381333409335436</v>
      </c>
      <c r="N28" s="57">
        <f t="shared" si="13"/>
        <v>-0.681434165205001</v>
      </c>
      <c r="O28" s="1"/>
    </row>
    <row r="29" spans="1:15" s="30" customFormat="1" ht="15">
      <c r="A29" s="18" t="s">
        <v>13</v>
      </c>
      <c r="B29" s="50">
        <v>41806.63</v>
      </c>
      <c r="C29" s="45">
        <v>35464.59</v>
      </c>
      <c r="D29" s="2">
        <v>86844.14</v>
      </c>
      <c r="E29" s="4">
        <f t="shared" si="7"/>
        <v>164115.36</v>
      </c>
      <c r="F29" s="53">
        <f t="shared" si="8"/>
        <v>0.028069003970342198</v>
      </c>
      <c r="G29" s="50">
        <v>49924.56</v>
      </c>
      <c r="H29" s="45">
        <v>36344.3</v>
      </c>
      <c r="I29" s="2">
        <v>98209.13</v>
      </c>
      <c r="J29" s="4">
        <f t="shared" si="9"/>
        <v>184477.99</v>
      </c>
      <c r="K29" s="5">
        <f t="shared" si="10"/>
        <v>0.02795699079862637</v>
      </c>
      <c r="L29" s="55">
        <f t="shared" si="11"/>
        <v>-0.10429765734704266</v>
      </c>
      <c r="M29" s="56">
        <f t="shared" si="12"/>
        <v>-0.11572233660964115</v>
      </c>
      <c r="N29" s="57">
        <f t="shared" si="13"/>
        <v>-0.11037972605837698</v>
      </c>
      <c r="O29" s="1"/>
    </row>
    <row r="30" spans="1:15" s="30" customFormat="1" ht="15">
      <c r="A30" s="18" t="s">
        <v>28</v>
      </c>
      <c r="B30" s="50">
        <v>16471.64</v>
      </c>
      <c r="C30" s="45">
        <v>7316.25</v>
      </c>
      <c r="D30" s="2">
        <v>9454.6</v>
      </c>
      <c r="E30" s="4">
        <f t="shared" si="7"/>
        <v>33242.49</v>
      </c>
      <c r="F30" s="53">
        <f t="shared" si="8"/>
        <v>0.005685534759172212</v>
      </c>
      <c r="G30" s="50">
        <v>18645.86</v>
      </c>
      <c r="H30" s="45">
        <v>13792.7</v>
      </c>
      <c r="I30" s="2">
        <v>10202.83</v>
      </c>
      <c r="J30" s="4">
        <f t="shared" si="9"/>
        <v>42641.39</v>
      </c>
      <c r="K30" s="5">
        <f t="shared" si="10"/>
        <v>0.006462152736327183</v>
      </c>
      <c r="L30" s="55">
        <f t="shared" si="11"/>
        <v>-0.2666786071884819</v>
      </c>
      <c r="M30" s="56">
        <f t="shared" si="12"/>
        <v>-0.0733355353367644</v>
      </c>
      <c r="N30" s="57">
        <f t="shared" si="13"/>
        <v>-0.2204172987794254</v>
      </c>
      <c r="O30" s="1"/>
    </row>
    <row r="31" spans="1:15" s="30" customFormat="1" ht="15">
      <c r="A31" s="18" t="s">
        <v>24</v>
      </c>
      <c r="B31" s="50">
        <v>12500.22</v>
      </c>
      <c r="C31" s="45">
        <v>16657.83</v>
      </c>
      <c r="D31" s="2">
        <v>49821.45</v>
      </c>
      <c r="E31" s="4">
        <f t="shared" si="7"/>
        <v>78979.5</v>
      </c>
      <c r="F31" s="53">
        <f t="shared" si="8"/>
        <v>0.013508034221023809</v>
      </c>
      <c r="G31" s="50">
        <v>12947.1</v>
      </c>
      <c r="H31" s="45">
        <v>31669.26</v>
      </c>
      <c r="I31" s="2">
        <v>63096.81</v>
      </c>
      <c r="J31" s="4">
        <f t="shared" si="9"/>
        <v>107713.17</v>
      </c>
      <c r="K31" s="5">
        <f t="shared" si="10"/>
        <v>0.016323552216613364</v>
      </c>
      <c r="L31" s="55">
        <f t="shared" si="11"/>
        <v>-0.346471787478853</v>
      </c>
      <c r="M31" s="56">
        <f t="shared" si="12"/>
        <v>-0.21039669041905606</v>
      </c>
      <c r="N31" s="57">
        <f t="shared" si="13"/>
        <v>-0.2667609726832847</v>
      </c>
      <c r="O31" s="1"/>
    </row>
    <row r="32" spans="1:15" s="30" customFormat="1" ht="15">
      <c r="A32" s="18" t="s">
        <v>25</v>
      </c>
      <c r="B32" s="50">
        <v>4045.68</v>
      </c>
      <c r="C32" s="45">
        <v>4484.9</v>
      </c>
      <c r="D32" s="2">
        <v>16670.73</v>
      </c>
      <c r="E32" s="4">
        <f t="shared" si="7"/>
        <v>25201.309999999998</v>
      </c>
      <c r="F32" s="53">
        <f t="shared" si="8"/>
        <v>0.004310234401263992</v>
      </c>
      <c r="G32" s="50">
        <v>2941.06</v>
      </c>
      <c r="H32" s="45">
        <v>7356.59</v>
      </c>
      <c r="I32" s="2">
        <v>20146.26</v>
      </c>
      <c r="J32" s="4">
        <f t="shared" si="9"/>
        <v>30443.909999999996</v>
      </c>
      <c r="K32" s="5">
        <f t="shared" si="10"/>
        <v>0.004613667526105468</v>
      </c>
      <c r="L32" s="55">
        <f t="shared" si="11"/>
        <v>-0.17159934548173605</v>
      </c>
      <c r="M32" s="56">
        <f t="shared" si="12"/>
        <v>-0.17251489854692625</v>
      </c>
      <c r="N32" s="57">
        <f t="shared" si="13"/>
        <v>-0.1722052127995385</v>
      </c>
      <c r="O32" s="1"/>
    </row>
    <row r="33" spans="1:15" s="30" customFormat="1" ht="15">
      <c r="A33" s="18" t="s">
        <v>26</v>
      </c>
      <c r="B33" s="50">
        <v>79191.05</v>
      </c>
      <c r="C33" s="45">
        <v>279561.22</v>
      </c>
      <c r="D33" s="2">
        <v>50058.88</v>
      </c>
      <c r="E33" s="4">
        <f t="shared" si="7"/>
        <v>408811.14999999997</v>
      </c>
      <c r="F33" s="53">
        <f t="shared" si="8"/>
        <v>0.06991985267235291</v>
      </c>
      <c r="G33" s="50">
        <v>189389.36</v>
      </c>
      <c r="H33" s="45">
        <v>286336.31</v>
      </c>
      <c r="I33" s="2">
        <v>42273.83</v>
      </c>
      <c r="J33" s="4">
        <f t="shared" si="9"/>
        <v>517999.5</v>
      </c>
      <c r="K33" s="5">
        <f t="shared" si="10"/>
        <v>0.07850100304753463</v>
      </c>
      <c r="L33" s="55">
        <f t="shared" si="11"/>
        <v>-0.24588414579352014</v>
      </c>
      <c r="M33" s="56">
        <f t="shared" si="12"/>
        <v>0.18415766917736098</v>
      </c>
      <c r="N33" s="57">
        <f t="shared" si="13"/>
        <v>-0.21078852392714675</v>
      </c>
      <c r="O33" s="1"/>
    </row>
    <row r="34" spans="1:15" s="30" customFormat="1" ht="15">
      <c r="A34" s="18" t="s">
        <v>14</v>
      </c>
      <c r="B34" s="50">
        <v>14406.46</v>
      </c>
      <c r="C34" s="45">
        <v>13703.86</v>
      </c>
      <c r="D34" s="2">
        <v>16422.5</v>
      </c>
      <c r="E34" s="4">
        <f t="shared" si="7"/>
        <v>44532.82</v>
      </c>
      <c r="F34" s="53">
        <f t="shared" si="8"/>
        <v>0.00761654424906075</v>
      </c>
      <c r="G34" s="50">
        <v>21554.86</v>
      </c>
      <c r="H34" s="45">
        <v>18115.82</v>
      </c>
      <c r="I34" s="2">
        <v>20386.11</v>
      </c>
      <c r="J34" s="4">
        <f t="shared" si="9"/>
        <v>60056.79</v>
      </c>
      <c r="K34" s="5">
        <f t="shared" si="10"/>
        <v>0.009101395377437907</v>
      </c>
      <c r="L34" s="55">
        <f t="shared" si="11"/>
        <v>-0.29140816340934916</v>
      </c>
      <c r="M34" s="56">
        <f t="shared" si="12"/>
        <v>-0.1944269897493931</v>
      </c>
      <c r="N34" s="57">
        <f t="shared" si="13"/>
        <v>-0.2584881742763807</v>
      </c>
      <c r="O34" s="1"/>
    </row>
    <row r="35" spans="1:15" s="30" customFormat="1" ht="15">
      <c r="A35" s="18" t="s">
        <v>27</v>
      </c>
      <c r="B35" s="50">
        <v>1526606.26</v>
      </c>
      <c r="C35" s="45">
        <v>209743.72</v>
      </c>
      <c r="D35" s="11">
        <v>1520944.26</v>
      </c>
      <c r="E35" s="4">
        <f t="shared" si="7"/>
        <v>3257294.24</v>
      </c>
      <c r="F35" s="53">
        <f t="shared" si="8"/>
        <v>0.5571020589122967</v>
      </c>
      <c r="G35" s="50">
        <v>1959235.11</v>
      </c>
      <c r="H35" s="45">
        <v>82398.9</v>
      </c>
      <c r="I35" s="11">
        <v>1585374.18</v>
      </c>
      <c r="J35" s="4">
        <f t="shared" si="9"/>
        <v>3627008.19</v>
      </c>
      <c r="K35" s="5">
        <f t="shared" si="10"/>
        <v>0.5496603393953527</v>
      </c>
      <c r="L35" s="55">
        <f t="shared" si="11"/>
        <v>-0.1495292635725637</v>
      </c>
      <c r="M35" s="56">
        <f t="shared" si="12"/>
        <v>-0.040640197634605024</v>
      </c>
      <c r="N35" s="57">
        <f t="shared" si="13"/>
        <v>-0.10193358565313848</v>
      </c>
      <c r="O35" s="1"/>
    </row>
    <row r="36" spans="1:15" s="30" customFormat="1" ht="15.75" thickBot="1">
      <c r="A36" s="19" t="s">
        <v>9</v>
      </c>
      <c r="B36" s="50">
        <v>943.09</v>
      </c>
      <c r="C36" s="45">
        <v>0</v>
      </c>
      <c r="D36" s="33">
        <v>3877.67</v>
      </c>
      <c r="E36" s="4">
        <f t="shared" si="7"/>
        <v>4820.76</v>
      </c>
      <c r="F36" s="53">
        <f t="shared" si="8"/>
        <v>0.0008245049797902334</v>
      </c>
      <c r="G36" s="52">
        <v>43.5</v>
      </c>
      <c r="H36" s="45">
        <v>0</v>
      </c>
      <c r="I36" s="33">
        <v>4826.61</v>
      </c>
      <c r="J36" s="4">
        <f t="shared" si="9"/>
        <v>4870.11</v>
      </c>
      <c r="K36" s="5">
        <f t="shared" si="10"/>
        <v>0.0007380480482159323</v>
      </c>
      <c r="L36" s="55">
        <f t="shared" si="11"/>
        <v>20.68022988505747</v>
      </c>
      <c r="M36" s="56">
        <f t="shared" si="12"/>
        <v>-0.1966058993786528</v>
      </c>
      <c r="N36" s="57">
        <f t="shared" si="13"/>
        <v>-0.010133241343624588</v>
      </c>
      <c r="O36" s="1"/>
    </row>
    <row r="37" spans="1:15" s="30" customFormat="1" ht="16.5" thickBot="1" thickTop="1">
      <c r="A37" s="12" t="s">
        <v>8</v>
      </c>
      <c r="B37" s="13">
        <f>SUM(B23:B36)</f>
        <v>2437883.4699999997</v>
      </c>
      <c r="C37" s="13">
        <f>SUM(C23:C36)</f>
        <v>598281.69</v>
      </c>
      <c r="D37" s="13">
        <f>SUM(D23:D36)</f>
        <v>2810688.55</v>
      </c>
      <c r="E37" s="14">
        <f>SUM(E23:E36)</f>
        <v>5846853.709999999</v>
      </c>
      <c r="F37" s="54">
        <f>IF(E$37=0,"0.00%",E37/E$37)</f>
        <v>1</v>
      </c>
      <c r="G37" s="13">
        <f>SUM(G23:G36)</f>
        <v>3056945.9000000004</v>
      </c>
      <c r="H37" s="13">
        <f>SUM(H23:H36)</f>
        <v>519208.89</v>
      </c>
      <c r="I37" s="14">
        <f>SUM(I23:I36)</f>
        <v>3022480.64</v>
      </c>
      <c r="J37" s="14">
        <f>SUM(J23:J36)</f>
        <v>6598635.430000001</v>
      </c>
      <c r="K37" s="15">
        <f>IF(J$37=0,"0.00%",J37/J$37)</f>
        <v>1</v>
      </c>
      <c r="L37" s="58">
        <f>IF(H37=0,"0.00%",(B37+C37)/(G37+H37)-1)</f>
        <v>-0.15099727548426412</v>
      </c>
      <c r="M37" s="59">
        <f>IF(I37=0,"0.00%",D37/I37-1)</f>
        <v>-0.07007227348195699</v>
      </c>
      <c r="N37" s="54">
        <f>IF(J37=0,"0.00%",E37/J37-1)</f>
        <v>-0.11392987655934217</v>
      </c>
      <c r="O37" s="32"/>
    </row>
    <row r="38" spans="3:15" s="30" customFormat="1" ht="15" thickTop="1">
      <c r="C38" s="48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3" ht="14.25">
      <c r="A39" s="30"/>
      <c r="C39" s="48"/>
    </row>
    <row r="40" ht="14.25">
      <c r="A40" s="30"/>
    </row>
    <row r="41" ht="14.25">
      <c r="A41" s="30"/>
    </row>
    <row r="42" ht="14.25">
      <c r="A42" s="30"/>
    </row>
    <row r="43" ht="14.25">
      <c r="A43" s="30"/>
    </row>
    <row r="44" ht="14.25">
      <c r="A44" s="30"/>
    </row>
    <row r="45" ht="14.25">
      <c r="A45" s="30"/>
    </row>
    <row r="46" ht="14.25">
      <c r="A46" s="30"/>
    </row>
    <row r="47" ht="14.25">
      <c r="A47" s="30"/>
    </row>
    <row r="48" ht="14.25">
      <c r="A48" s="30"/>
    </row>
    <row r="49" ht="14.25">
      <c r="A49" s="30"/>
    </row>
    <row r="50" ht="14.25">
      <c r="A50" s="30"/>
    </row>
    <row r="51" ht="14.25">
      <c r="A51" s="30"/>
    </row>
    <row r="52" ht="14.25">
      <c r="A52" s="30"/>
    </row>
    <row r="53" ht="14.25">
      <c r="A53" s="30"/>
    </row>
    <row r="54" ht="14.25">
      <c r="A54" s="30"/>
    </row>
    <row r="55" ht="14.25">
      <c r="A55" s="30"/>
    </row>
    <row r="56" ht="14.25">
      <c r="A56" s="30"/>
    </row>
    <row r="57" ht="14.25">
      <c r="A57" s="30"/>
    </row>
    <row r="58" ht="14.25">
      <c r="A58" s="30"/>
    </row>
    <row r="59" ht="14.25">
      <c r="A59" s="30"/>
    </row>
  </sheetData>
  <printOptions/>
  <pageMargins left="0.75" right="0.75" top="1" bottom="1" header="0.5" footer="0.5"/>
  <pageSetup fitToHeight="1" fitToWidth="1" horizontalDpi="600" verticalDpi="600" orientation="landscape" paperSize="5" scale="70" r:id="rId1"/>
  <headerFooter alignWithMargins="0">
    <oddHeader xml:space="preserve">&amp;C&amp;"Arial,Bold"&amp;14Prairie Land Border Sales Jan - Aug 08- 09 </oddHeader>
    <oddFooter>&amp;LStatistics and Reference Materials/Prairie Land Border (Aug 08-09)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TLEE</dc:creator>
  <cp:keywords/>
  <dc:description/>
  <cp:lastModifiedBy>srm120</cp:lastModifiedBy>
  <cp:lastPrinted>2008-05-21T20:34:09Z</cp:lastPrinted>
  <dcterms:created xsi:type="dcterms:W3CDTF">2006-01-31T19:56:50Z</dcterms:created>
  <dcterms:modified xsi:type="dcterms:W3CDTF">2009-09-25T15:01:09Z</dcterms:modified>
  <cp:category/>
  <cp:version/>
  <cp:contentType/>
  <cp:contentStatus/>
</cp:coreProperties>
</file>