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6645" windowHeight="649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<sst xmlns="http://schemas.openxmlformats.org/spreadsheetml/2006/main" count="90" uniqueCount="34">
  <si>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</si>
  <si>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</si>
  <si>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</si>
  <si>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</si>
  <si>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</si>
  <si>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</si>
  <si>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</si>
  <si>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</si>
  <si>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</si>
  <si>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</si>
  <si>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</si>
  <si>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</si>
  <si>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</si>
  <si>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</si>
  <si>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</si>
  <si>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</si>
  <si>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</si>
  <si>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</si>
  <si>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</si>
  <si>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</si>
  <si>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Aug 07</t>
  </si>
  <si>
    <t>Jan - Aug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</si>
  <si>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</si>
  <si>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</si>
  <si>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</si>
  <si>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</si>
  <si>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</si>
  <si>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</si>
  <si>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</si>
  <si>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</si>
  <si>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</si>
  <si>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</si>
  <si>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08</t>
  </si>
  <si>
    <t>Jan - Aug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</si>
</sst>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M17" sqref="M17"/>
    </sheetView>
  </sheetViews>
  <sheetFormatPr defaultColWidth="9.140625" defaultRowHeight="12.75"/>
  <cols>
    <col min="1" max="1" width="51.42187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11.57421875" style="1" bestFit="1" customWidth="1"/>
    <col min="7" max="7" width="17.7109375" style="1" customWidth="1"/>
    <col min="8" max="8" width="15.85156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32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2998.87</v>
      </c>
      <c r="C4" s="5">
        <v>2619.75</v>
      </c>
      <c r="D4" s="6">
        <v>5340.12</v>
      </c>
      <c r="E4" s="6">
        <f>SUM(B4:D4)</f>
        <v>10958.74</v>
      </c>
      <c r="F4" s="47">
        <f>IF(E$18=0,"0.00%",E4/E$18)</f>
        <v>0.008899644909630324</v>
      </c>
      <c r="G4" s="44">
        <v>4919.51</v>
      </c>
      <c r="H4" s="5">
        <v>4046.3</v>
      </c>
      <c r="I4" s="6">
        <v>4828.85</v>
      </c>
      <c r="J4" s="6">
        <f>SUM(G4:I4)</f>
        <v>13794.660000000002</v>
      </c>
      <c r="K4" s="7">
        <f>IF(J$18=0,"0.00%",J4/J$18)</f>
        <v>0.011085240002767564</v>
      </c>
      <c r="L4" s="49">
        <f>IF(H4=0,"0.00%",(B4+C4)/(G4+H4)-1)</f>
        <v>-0.37332823247425506</v>
      </c>
      <c r="M4" s="50">
        <f>IF(I4=0,"0.00%",D4/I4-1)</f>
        <v>0.10587821116829055</v>
      </c>
      <c r="N4" s="51">
        <f>IF(J4=0,"0.00%",E4/J4-1)</f>
        <v>-0.20558100018412928</v>
      </c>
      <c r="O4" s="1"/>
    </row>
    <row r="5" spans="1:15" s="33" customFormat="1" ht="15">
      <c r="A5" s="21" t="s">
        <v>23</v>
      </c>
      <c r="B5" s="45">
        <v>148663.8</v>
      </c>
      <c r="C5" s="2">
        <v>0</v>
      </c>
      <c r="D5" s="3">
        <v>166407.31</v>
      </c>
      <c r="E5" s="6">
        <f aca="true" t="shared" si="0" ref="E5:E17">SUM(B5:D5)</f>
        <v>315071.11</v>
      </c>
      <c r="F5" s="47">
        <f aca="true" t="shared" si="1" ref="F5:F17">IF(E$18=0,"0.00%",E5/E$18)</f>
        <v>0.2558707479402811</v>
      </c>
      <c r="G5" s="45">
        <f>27583.45+132832.33</f>
        <v>160415.78</v>
      </c>
      <c r="H5" s="2">
        <v>0</v>
      </c>
      <c r="I5" s="3">
        <v>166658.9</v>
      </c>
      <c r="J5" s="6">
        <f aca="true" t="shared" si="2" ref="J5:J17">SUM(G5:I5)</f>
        <v>327074.68</v>
      </c>
      <c r="K5" s="7">
        <f aca="true" t="shared" si="3" ref="K5:K17">IF(J$18=0,"0.00%",J5/J$18)</f>
        <v>0.2628336853991617</v>
      </c>
      <c r="L5" s="49" t="str">
        <f aca="true" t="shared" si="4" ref="L5:L17">IF(H5=0,"0.00%",(B5+C5)/(G5+H5)-1)</f>
        <v>0.00%</v>
      </c>
      <c r="M5" s="50">
        <f aca="true" t="shared" si="5" ref="M5:M16">IF(I5=0,"0.00%",D5/I5-1)</f>
        <v>-0.0015096103478421385</v>
      </c>
      <c r="N5" s="51">
        <f aca="true" t="shared" si="6" ref="N5:N17">IF(J5=0,"0.00%",E5/J5-1)</f>
        <v>-0.036699783670200326</v>
      </c>
      <c r="O5" s="1"/>
    </row>
    <row r="6" spans="1:15" s="33" customFormat="1" ht="15">
      <c r="A6" s="21" t="s">
        <v>24</v>
      </c>
      <c r="B6" s="45">
        <v>0</v>
      </c>
      <c r="C6" s="2">
        <v>0</v>
      </c>
      <c r="D6" s="3">
        <v>33567.63</v>
      </c>
      <c r="E6" s="6">
        <f t="shared" si="0"/>
        <v>33567.63</v>
      </c>
      <c r="F6" s="47">
        <f t="shared" si="1"/>
        <v>0.027260432080499594</v>
      </c>
      <c r="G6" s="45">
        <v>0</v>
      </c>
      <c r="H6" s="2">
        <v>0</v>
      </c>
      <c r="I6" s="3">
        <v>39239.4</v>
      </c>
      <c r="J6" s="6">
        <f t="shared" si="2"/>
        <v>39239.4</v>
      </c>
      <c r="K6" s="7">
        <f t="shared" si="3"/>
        <v>0.03153235864925975</v>
      </c>
      <c r="L6" s="49" t="str">
        <f t="shared" si="4"/>
        <v>0.00%</v>
      </c>
      <c r="M6" s="50">
        <f t="shared" si="5"/>
        <v>-0.14454273001116236</v>
      </c>
      <c r="N6" s="51">
        <f t="shared" si="6"/>
        <v>-0.14454273001116236</v>
      </c>
      <c r="O6" s="1"/>
    </row>
    <row r="7" spans="1:15" s="33" customFormat="1" ht="15">
      <c r="A7" s="21" t="s">
        <v>15</v>
      </c>
      <c r="B7" s="45">
        <v>3011.86</v>
      </c>
      <c r="C7" s="2">
        <v>6602.18</v>
      </c>
      <c r="D7" s="3">
        <v>23456.79</v>
      </c>
      <c r="E7" s="6">
        <f t="shared" si="0"/>
        <v>33070.83</v>
      </c>
      <c r="F7" s="47">
        <f t="shared" si="1"/>
        <v>0.026856978436093002</v>
      </c>
      <c r="G7" s="45">
        <v>4678.74</v>
      </c>
      <c r="H7" s="2">
        <v>4607.85</v>
      </c>
      <c r="I7" s="3">
        <v>26904.91</v>
      </c>
      <c r="J7" s="6">
        <f t="shared" si="2"/>
        <v>36191.5</v>
      </c>
      <c r="K7" s="7">
        <f t="shared" si="3"/>
        <v>0.02908309908038054</v>
      </c>
      <c r="L7" s="49">
        <f t="shared" si="4"/>
        <v>0.035260520815498575</v>
      </c>
      <c r="M7" s="50">
        <f t="shared" si="5"/>
        <v>-0.12815950694501488</v>
      </c>
      <c r="N7" s="51">
        <f t="shared" si="6"/>
        <v>-0.08622660016854777</v>
      </c>
      <c r="O7" s="1"/>
    </row>
    <row r="8" spans="1:15" s="33" customFormat="1" ht="15">
      <c r="A8" s="21" t="s">
        <v>16</v>
      </c>
      <c r="B8" s="45">
        <v>238.59</v>
      </c>
      <c r="C8" s="2">
        <v>266.65</v>
      </c>
      <c r="D8" s="3">
        <v>845.64</v>
      </c>
      <c r="E8" s="6">
        <f t="shared" si="0"/>
        <v>1350.88</v>
      </c>
      <c r="F8" s="47">
        <f t="shared" si="1"/>
        <v>0.0010970560772060852</v>
      </c>
      <c r="G8" s="45">
        <v>536.43</v>
      </c>
      <c r="H8" s="2">
        <v>197.5</v>
      </c>
      <c r="I8" s="3">
        <v>925.35</v>
      </c>
      <c r="J8" s="6">
        <f t="shared" si="2"/>
        <v>1659.28</v>
      </c>
      <c r="K8" s="7">
        <f t="shared" si="3"/>
        <v>0.0013333795129268978</v>
      </c>
      <c r="L8" s="49">
        <f t="shared" si="4"/>
        <v>-0.31159647377815314</v>
      </c>
      <c r="M8" s="50">
        <f t="shared" si="5"/>
        <v>-0.08614037931593455</v>
      </c>
      <c r="N8" s="51">
        <f t="shared" si="6"/>
        <v>-0.18586374813171969</v>
      </c>
      <c r="O8" s="1"/>
    </row>
    <row r="9" spans="1:15" s="33" customFormat="1" ht="15">
      <c r="A9" s="21" t="s">
        <v>25</v>
      </c>
      <c r="B9" s="45">
        <v>102.1</v>
      </c>
      <c r="C9" s="2">
        <v>68.9</v>
      </c>
      <c r="D9" s="3">
        <v>125.95</v>
      </c>
      <c r="E9" s="6">
        <f t="shared" si="0"/>
        <v>296.95</v>
      </c>
      <c r="F9" s="47">
        <f t="shared" si="1"/>
        <v>0.0002411545082659799</v>
      </c>
      <c r="G9" s="45">
        <v>36.2</v>
      </c>
      <c r="H9" s="2">
        <v>49.45</v>
      </c>
      <c r="I9" s="3">
        <v>436.07</v>
      </c>
      <c r="J9" s="6">
        <f t="shared" si="2"/>
        <v>521.72</v>
      </c>
      <c r="K9" s="7">
        <f t="shared" si="3"/>
        <v>0.0004192485653320845</v>
      </c>
      <c r="L9" s="49">
        <f t="shared" si="4"/>
        <v>0.9964973730297721</v>
      </c>
      <c r="M9" s="50">
        <f t="shared" si="5"/>
        <v>-0.7111702249638819</v>
      </c>
      <c r="N9" s="51">
        <f t="shared" si="6"/>
        <v>-0.43082496358199807</v>
      </c>
      <c r="O9" s="1"/>
    </row>
    <row r="10" spans="1:15" s="33" customFormat="1" ht="15">
      <c r="A10" s="21" t="s">
        <v>13</v>
      </c>
      <c r="B10" s="45">
        <v>9445.33</v>
      </c>
      <c r="C10" s="2">
        <v>8908</v>
      </c>
      <c r="D10" s="3">
        <v>20343.22</v>
      </c>
      <c r="E10" s="6">
        <f t="shared" si="0"/>
        <v>38696.55</v>
      </c>
      <c r="F10" s="47">
        <f t="shared" si="1"/>
        <v>0.0314256524224277</v>
      </c>
      <c r="G10" s="45">
        <v>7680.92</v>
      </c>
      <c r="H10" s="2">
        <v>8453.55</v>
      </c>
      <c r="I10" s="3">
        <v>26801.45</v>
      </c>
      <c r="J10" s="6">
        <f t="shared" si="2"/>
        <v>42935.92</v>
      </c>
      <c r="K10" s="7">
        <f t="shared" si="3"/>
        <v>0.03450284225487455</v>
      </c>
      <c r="L10" s="49">
        <f t="shared" si="4"/>
        <v>0.1375229555107793</v>
      </c>
      <c r="M10" s="50">
        <f t="shared" si="5"/>
        <v>-0.24096569402028623</v>
      </c>
      <c r="N10" s="51">
        <f t="shared" si="6"/>
        <v>-0.09873714130266675</v>
      </c>
      <c r="O10" s="1"/>
    </row>
    <row r="11" spans="1:15" s="33" customFormat="1" ht="15">
      <c r="A11" s="21" t="s">
        <v>26</v>
      </c>
      <c r="B11" s="45">
        <v>4157.27</v>
      </c>
      <c r="C11" s="2">
        <v>2500.2</v>
      </c>
      <c r="D11" s="3">
        <v>2269.51</v>
      </c>
      <c r="E11" s="6">
        <f t="shared" si="0"/>
        <v>8926.98</v>
      </c>
      <c r="F11" s="47">
        <f t="shared" si="1"/>
        <v>0.007249642943930754</v>
      </c>
      <c r="G11" s="45">
        <v>3647.08</v>
      </c>
      <c r="H11" s="2">
        <v>2597.9</v>
      </c>
      <c r="I11" s="3">
        <v>3310.96</v>
      </c>
      <c r="J11" s="6">
        <f t="shared" si="2"/>
        <v>9555.939999999999</v>
      </c>
      <c r="K11" s="7">
        <f t="shared" si="3"/>
        <v>0.00767905032469424</v>
      </c>
      <c r="L11" s="49">
        <f t="shared" si="4"/>
        <v>0.06605145252666955</v>
      </c>
      <c r="M11" s="50">
        <f t="shared" si="5"/>
        <v>-0.3145462343247879</v>
      </c>
      <c r="N11" s="51">
        <f t="shared" si="6"/>
        <v>-0.06581874729226</v>
      </c>
      <c r="O11" s="1"/>
    </row>
    <row r="12" spans="1:15" s="33" customFormat="1" ht="15">
      <c r="A12" s="21" t="s">
        <v>27</v>
      </c>
      <c r="B12" s="45">
        <v>2329.2</v>
      </c>
      <c r="C12" s="2">
        <v>5895.15</v>
      </c>
      <c r="D12" s="3">
        <v>10887.02</v>
      </c>
      <c r="E12" s="6">
        <f t="shared" si="0"/>
        <v>19111.37</v>
      </c>
      <c r="F12" s="47">
        <f t="shared" si="1"/>
        <v>0.015520434533218387</v>
      </c>
      <c r="G12" s="45">
        <v>2564.15</v>
      </c>
      <c r="H12" s="2">
        <v>4035.5</v>
      </c>
      <c r="I12" s="3">
        <v>10165.64</v>
      </c>
      <c r="J12" s="6">
        <f t="shared" si="2"/>
        <v>16765.29</v>
      </c>
      <c r="K12" s="7">
        <f t="shared" si="3"/>
        <v>0.013472406232991533</v>
      </c>
      <c r="L12" s="49">
        <f t="shared" si="4"/>
        <v>0.24617972165190571</v>
      </c>
      <c r="M12" s="50">
        <f t="shared" si="5"/>
        <v>0.07096257589291</v>
      </c>
      <c r="N12" s="51">
        <f t="shared" si="6"/>
        <v>0.13993673834452003</v>
      </c>
      <c r="O12" s="1"/>
    </row>
    <row r="13" spans="1:15" s="33" customFormat="1" ht="15">
      <c r="A13" s="21" t="s">
        <v>28</v>
      </c>
      <c r="B13" s="45">
        <v>480.53</v>
      </c>
      <c r="C13" s="2">
        <v>1391.65</v>
      </c>
      <c r="D13" s="3">
        <v>4440.12</v>
      </c>
      <c r="E13" s="6">
        <f t="shared" si="0"/>
        <v>6312.3</v>
      </c>
      <c r="F13" s="47">
        <f t="shared" si="1"/>
        <v>0.005126248871956037</v>
      </c>
      <c r="G13" s="45">
        <v>307.07</v>
      </c>
      <c r="H13" s="2">
        <v>1625.15</v>
      </c>
      <c r="I13" s="3">
        <v>4960.19</v>
      </c>
      <c r="J13" s="6">
        <f t="shared" si="2"/>
        <v>6892.41</v>
      </c>
      <c r="K13" s="7">
        <f t="shared" si="3"/>
        <v>0.005538666342445205</v>
      </c>
      <c r="L13" s="49">
        <f t="shared" si="4"/>
        <v>-0.031073066213992195</v>
      </c>
      <c r="M13" s="50">
        <f t="shared" si="5"/>
        <v>-0.10484880619492398</v>
      </c>
      <c r="N13" s="51">
        <f t="shared" si="6"/>
        <v>-0.0841664961892864</v>
      </c>
      <c r="O13" s="1"/>
    </row>
    <row r="14" spans="1:15" s="33" customFormat="1" ht="15">
      <c r="A14" s="21" t="s">
        <v>29</v>
      </c>
      <c r="B14" s="45">
        <v>30514.06</v>
      </c>
      <c r="C14" s="2">
        <v>64777.12</v>
      </c>
      <c r="D14" s="3">
        <v>12356.39</v>
      </c>
      <c r="E14" s="6">
        <f t="shared" si="0"/>
        <v>107647.57</v>
      </c>
      <c r="F14" s="47">
        <f t="shared" si="1"/>
        <v>0.08742110392112361</v>
      </c>
      <c r="G14" s="45">
        <v>32482.83</v>
      </c>
      <c r="H14" s="2">
        <v>71709.97</v>
      </c>
      <c r="I14" s="3">
        <v>12068.08</v>
      </c>
      <c r="J14" s="6">
        <f t="shared" si="2"/>
        <v>116260.88</v>
      </c>
      <c r="K14" s="7">
        <f t="shared" si="3"/>
        <v>0.09342598931274561</v>
      </c>
      <c r="L14" s="49">
        <f t="shared" si="4"/>
        <v>-0.08543411828840375</v>
      </c>
      <c r="M14" s="50">
        <f t="shared" si="5"/>
        <v>0.02389029572226886</v>
      </c>
      <c r="N14" s="51">
        <f t="shared" si="6"/>
        <v>-0.07408605542982294</v>
      </c>
      <c r="O14" s="1"/>
    </row>
    <row r="15" spans="1:15" s="33" customFormat="1" ht="15">
      <c r="A15" s="21" t="s">
        <v>14</v>
      </c>
      <c r="B15" s="45">
        <v>3367.76</v>
      </c>
      <c r="C15" s="2">
        <v>4871.42</v>
      </c>
      <c r="D15" s="3">
        <v>4516.29</v>
      </c>
      <c r="E15" s="6">
        <f t="shared" si="0"/>
        <v>12755.470000000001</v>
      </c>
      <c r="F15" s="47">
        <f t="shared" si="1"/>
        <v>0.01035877789375807</v>
      </c>
      <c r="G15" s="45">
        <v>2246.52</v>
      </c>
      <c r="H15" s="2">
        <v>5712.64</v>
      </c>
      <c r="I15" s="3">
        <v>6916.81</v>
      </c>
      <c r="J15" s="6">
        <f t="shared" si="2"/>
        <v>14875.970000000001</v>
      </c>
      <c r="K15" s="7">
        <f t="shared" si="3"/>
        <v>0.011954169057009755</v>
      </c>
      <c r="L15" s="49">
        <f t="shared" si="4"/>
        <v>0.03518210464420868</v>
      </c>
      <c r="M15" s="50">
        <f t="shared" si="5"/>
        <v>-0.34705594052749755</v>
      </c>
      <c r="N15" s="51">
        <f t="shared" si="6"/>
        <v>-0.1425453264560227</v>
      </c>
      <c r="O15" s="1"/>
    </row>
    <row r="16" spans="1:15" s="33" customFormat="1" ht="15">
      <c r="A16" s="21" t="s">
        <v>30</v>
      </c>
      <c r="B16" s="45">
        <v>348778.13</v>
      </c>
      <c r="C16" s="2">
        <v>14230.1</v>
      </c>
      <c r="D16" s="14">
        <v>279381.72</v>
      </c>
      <c r="E16" s="6">
        <f t="shared" si="0"/>
        <v>642389.95</v>
      </c>
      <c r="F16" s="47">
        <f t="shared" si="1"/>
        <v>0.5216879357038472</v>
      </c>
      <c r="G16" s="45">
        <v>295700.37</v>
      </c>
      <c r="H16" s="2">
        <v>13099.94</v>
      </c>
      <c r="I16" s="14">
        <v>309164.19</v>
      </c>
      <c r="J16" s="6">
        <f t="shared" si="2"/>
        <v>617964.5</v>
      </c>
      <c r="K16" s="7">
        <f t="shared" si="3"/>
        <v>0.49658960755033144</v>
      </c>
      <c r="L16" s="49">
        <f t="shared" si="4"/>
        <v>0.1755436061576492</v>
      </c>
      <c r="M16" s="50">
        <f t="shared" si="5"/>
        <v>-0.09633221104941048</v>
      </c>
      <c r="N16" s="51">
        <f t="shared" si="6"/>
        <v>0.039525652363525676</v>
      </c>
      <c r="O16" s="1"/>
    </row>
    <row r="17" spans="1:15" s="33" customFormat="1" ht="15.75" thickBot="1">
      <c r="A17" s="22" t="s">
        <v>9</v>
      </c>
      <c r="B17" s="46">
        <v>0</v>
      </c>
      <c r="C17" s="2">
        <v>0</v>
      </c>
      <c r="D17" s="36">
        <v>1211.9</v>
      </c>
      <c r="E17" s="6">
        <f t="shared" si="0"/>
        <v>1211.9</v>
      </c>
      <c r="F17" s="47">
        <f t="shared" si="1"/>
        <v>0.0009841897577623879</v>
      </c>
      <c r="G17" s="46">
        <v>22.75</v>
      </c>
      <c r="H17" s="2">
        <v>0</v>
      </c>
      <c r="I17" s="36">
        <v>662</v>
      </c>
      <c r="J17" s="6">
        <f t="shared" si="2"/>
        <v>684.75</v>
      </c>
      <c r="K17" s="7">
        <f t="shared" si="3"/>
        <v>0.0005502577150792472</v>
      </c>
      <c r="L17" s="49" t="str">
        <f t="shared" si="4"/>
        <v>0.00%</v>
      </c>
      <c r="M17" s="50">
        <f>IF(I17=0,"0.00%",D17/I17-1)</f>
        <v>0.830664652567976</v>
      </c>
      <c r="N17" s="51">
        <f t="shared" si="6"/>
        <v>0.7698430083972254</v>
      </c>
      <c r="O17" s="1"/>
    </row>
    <row r="18" spans="1:15" s="33" customFormat="1" ht="16.5" thickBot="1" thickTop="1">
      <c r="A18" s="15" t="s">
        <v>8</v>
      </c>
      <c r="B18" s="16">
        <f>SUM(B4:B17)</f>
        <v>554087.5</v>
      </c>
      <c r="C18" s="16">
        <f>SUM(C4:C17)</f>
        <v>112131.12000000001</v>
      </c>
      <c r="D18" s="17">
        <f>SUM(D4:D17)</f>
        <v>565149.61</v>
      </c>
      <c r="E18" s="17">
        <f>SUM(E4:E17)</f>
        <v>1231368.2299999997</v>
      </c>
      <c r="F18" s="48">
        <f>IF(E$18=0,"0.00%",E18/E$18)</f>
        <v>1</v>
      </c>
      <c r="G18" s="16">
        <f>SUM(G4:G17)</f>
        <v>515238.35</v>
      </c>
      <c r="H18" s="16">
        <f>SUM(H4:H17)</f>
        <v>116135.75000000001</v>
      </c>
      <c r="I18" s="17">
        <f>SUM(I4:I17)</f>
        <v>613042.8</v>
      </c>
      <c r="J18" s="17">
        <f>SUM(J4:J17)</f>
        <v>1244416.9</v>
      </c>
      <c r="K18" s="18">
        <f>IF(J$18=0,"0.00%",J18/J$18)</f>
        <v>1</v>
      </c>
      <c r="L18" s="52">
        <f>IF(H18=0,"0.00%",(B18+C18)/(G18+H18)-1)</f>
        <v>0.055188389894359036</v>
      </c>
      <c r="M18" s="53">
        <f>IF(I18=0,"0.00%",D18/I18-1)</f>
        <v>-0.07812372969717618</v>
      </c>
      <c r="N18" s="48">
        <f>IF(J18=0,"0.00%",E18/J18-1)</f>
        <v>-0.010485770484152224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33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21430.55</v>
      </c>
      <c r="C23" s="5">
        <v>16934.5</v>
      </c>
      <c r="D23" s="6">
        <v>27457.16</v>
      </c>
      <c r="E23" s="6">
        <f>SUM(B23:D23)</f>
        <v>65822.21</v>
      </c>
      <c r="F23" s="47">
        <f>IF(E$37=0,"0.00%",E23/E$37)</f>
        <v>0.009975124508431889</v>
      </c>
      <c r="G23" s="44">
        <v>24995.94</v>
      </c>
      <c r="H23" s="5">
        <v>21905.7</v>
      </c>
      <c r="I23" s="6">
        <v>22691.94</v>
      </c>
      <c r="J23" s="6">
        <f>SUM(G23:I23)</f>
        <v>69593.58</v>
      </c>
      <c r="K23" s="7">
        <f>IF(J$37=0,"0.00%",J23/J$37)</f>
        <v>0.010507963365727652</v>
      </c>
      <c r="L23" s="49">
        <f>IF(H23=0,"0.00%",(B23+C23)/(G23+H23)-1)</f>
        <v>-0.18201047980411766</v>
      </c>
      <c r="M23" s="50">
        <f>IF(I23=0,"0.00%",D23/I23-1)</f>
        <v>0.20999614841216752</v>
      </c>
      <c r="N23" s="51">
        <f>IF(J23=0,"0.00%",E23/J23-1)</f>
        <v>-0.054191349259514965</v>
      </c>
      <c r="O23" s="1"/>
    </row>
    <row r="24" spans="1:15" s="33" customFormat="1" ht="15">
      <c r="A24" s="21" t="s">
        <v>23</v>
      </c>
      <c r="B24" s="45">
        <v>762608.93</v>
      </c>
      <c r="C24" s="2">
        <v>0</v>
      </c>
      <c r="D24" s="3">
        <v>867078.01</v>
      </c>
      <c r="E24" s="6">
        <f aca="true" t="shared" si="7" ref="E24:E36">SUM(B24:D24)</f>
        <v>1629686.94</v>
      </c>
      <c r="F24" s="47">
        <f aca="true" t="shared" si="8" ref="F24:F36">IF(E$37=0,"0.00%",E24/E$37)</f>
        <v>0.2469733261199429</v>
      </c>
      <c r="G24" s="45">
        <f>122727.63+675566.88</f>
        <v>798294.51</v>
      </c>
      <c r="H24" s="2">
        <v>0</v>
      </c>
      <c r="I24" s="3">
        <v>875434.25</v>
      </c>
      <c r="J24" s="6">
        <f aca="true" t="shared" si="9" ref="J24:J36">SUM(G24:I24)</f>
        <v>1673728.76</v>
      </c>
      <c r="K24" s="7">
        <f aca="true" t="shared" si="10" ref="K24:K36">IF(J$37=0,"0.00%",J24/J$37)</f>
        <v>0.25271699622644456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-0.009545251399519672</v>
      </c>
      <c r="N24" s="51">
        <f aca="true" t="shared" si="13" ref="N24:N36">IF(J24=0,"0.00%",E24/J24-1)</f>
        <v>-0.026313594563554088</v>
      </c>
      <c r="O24" s="1"/>
    </row>
    <row r="25" spans="1:15" s="33" customFormat="1" ht="15">
      <c r="A25" s="21" t="s">
        <v>24</v>
      </c>
      <c r="B25" s="45">
        <v>0</v>
      </c>
      <c r="C25" s="2">
        <v>0</v>
      </c>
      <c r="D25" s="3">
        <v>166982.65</v>
      </c>
      <c r="E25" s="6">
        <f t="shared" si="7"/>
        <v>166982.65</v>
      </c>
      <c r="F25" s="47">
        <f t="shared" si="8"/>
        <v>0.025305633531567902</v>
      </c>
      <c r="G25" s="45">
        <v>0</v>
      </c>
      <c r="H25" s="2">
        <v>0</v>
      </c>
      <c r="I25" s="3">
        <v>183622.67</v>
      </c>
      <c r="J25" s="6">
        <f t="shared" si="9"/>
        <v>183622.67</v>
      </c>
      <c r="K25" s="7">
        <f t="shared" si="10"/>
        <v>0.027725262725054493</v>
      </c>
      <c r="L25" s="49" t="str">
        <f t="shared" si="11"/>
        <v>0.00%</v>
      </c>
      <c r="M25" s="50">
        <f t="shared" si="12"/>
        <v>-0.090620727821897</v>
      </c>
      <c r="N25" s="51">
        <f t="shared" si="13"/>
        <v>-0.090620727821897</v>
      </c>
      <c r="O25" s="1"/>
    </row>
    <row r="26" spans="1:15" s="33" customFormat="1" ht="15">
      <c r="A26" s="21" t="s">
        <v>15</v>
      </c>
      <c r="B26" s="45">
        <v>14001.57</v>
      </c>
      <c r="C26" s="2">
        <v>24112.66</v>
      </c>
      <c r="D26" s="3">
        <v>110334.85</v>
      </c>
      <c r="E26" s="6">
        <f t="shared" si="7"/>
        <v>148449.08000000002</v>
      </c>
      <c r="F26" s="47">
        <f t="shared" si="8"/>
        <v>0.02249693615820809</v>
      </c>
      <c r="G26" s="45">
        <v>19807.17</v>
      </c>
      <c r="H26" s="2">
        <v>22714.5</v>
      </c>
      <c r="I26" s="3">
        <v>120390.63</v>
      </c>
      <c r="J26" s="6">
        <f t="shared" si="9"/>
        <v>162912.3</v>
      </c>
      <c r="K26" s="7">
        <f t="shared" si="10"/>
        <v>0.024598195411508254</v>
      </c>
      <c r="L26" s="49">
        <f t="shared" si="11"/>
        <v>-0.10365162045611098</v>
      </c>
      <c r="M26" s="50">
        <f t="shared" si="12"/>
        <v>-0.0835262677834645</v>
      </c>
      <c r="N26" s="51">
        <f t="shared" si="13"/>
        <v>-0.08877917750838937</v>
      </c>
      <c r="O26" s="1"/>
    </row>
    <row r="27" spans="1:15" s="33" customFormat="1" ht="15">
      <c r="A27" s="21" t="s">
        <v>16</v>
      </c>
      <c r="B27" s="45">
        <v>1460.93</v>
      </c>
      <c r="C27" s="2">
        <v>966.05</v>
      </c>
      <c r="D27" s="3">
        <v>4708.74</v>
      </c>
      <c r="E27" s="6">
        <f t="shared" si="7"/>
        <v>7135.719999999999</v>
      </c>
      <c r="F27" s="47">
        <f t="shared" si="8"/>
        <v>0.001081393278306936</v>
      </c>
      <c r="G27" s="45">
        <v>2040.12</v>
      </c>
      <c r="H27" s="2">
        <v>1043.5</v>
      </c>
      <c r="I27" s="3">
        <v>4405.75</v>
      </c>
      <c r="J27" s="6">
        <f t="shared" si="9"/>
        <v>7489.37</v>
      </c>
      <c r="K27" s="7">
        <f t="shared" si="10"/>
        <v>0.0011308230671906762</v>
      </c>
      <c r="L27" s="49">
        <f t="shared" si="11"/>
        <v>-0.21294452623864157</v>
      </c>
      <c r="M27" s="50">
        <f t="shared" si="12"/>
        <v>0.06877149180048803</v>
      </c>
      <c r="N27" s="51">
        <f t="shared" si="13"/>
        <v>-0.04722026018209813</v>
      </c>
      <c r="O27" s="1"/>
    </row>
    <row r="28" spans="1:15" s="33" customFormat="1" ht="15">
      <c r="A28" s="21" t="s">
        <v>25</v>
      </c>
      <c r="B28" s="45">
        <v>2762.51</v>
      </c>
      <c r="C28" s="2">
        <v>1181.8</v>
      </c>
      <c r="D28" s="3">
        <v>1403.47</v>
      </c>
      <c r="E28" s="6">
        <f t="shared" si="7"/>
        <v>5347.780000000001</v>
      </c>
      <c r="F28" s="47">
        <f t="shared" si="8"/>
        <v>0.0008104372573285202</v>
      </c>
      <c r="G28" s="45">
        <v>435.89</v>
      </c>
      <c r="H28" s="2">
        <v>768.25</v>
      </c>
      <c r="I28" s="3">
        <v>3826.03</v>
      </c>
      <c r="J28" s="6">
        <f t="shared" si="9"/>
        <v>5030.17</v>
      </c>
      <c r="K28" s="7">
        <f t="shared" si="10"/>
        <v>0.0007595074442697481</v>
      </c>
      <c r="L28" s="49">
        <f t="shared" si="11"/>
        <v>2.2756240968658137</v>
      </c>
      <c r="M28" s="50">
        <f t="shared" si="12"/>
        <v>-0.6331785166347363</v>
      </c>
      <c r="N28" s="51">
        <f t="shared" si="13"/>
        <v>0.06314100716277982</v>
      </c>
      <c r="O28" s="1"/>
    </row>
    <row r="29" spans="1:15" s="33" customFormat="1" ht="15">
      <c r="A29" s="21" t="s">
        <v>13</v>
      </c>
      <c r="B29" s="45">
        <v>49924.56</v>
      </c>
      <c r="C29" s="2">
        <v>36344.3</v>
      </c>
      <c r="D29" s="3">
        <v>98209.13</v>
      </c>
      <c r="E29" s="6">
        <f t="shared" si="7"/>
        <v>184477.99</v>
      </c>
      <c r="F29" s="47">
        <f t="shared" si="8"/>
        <v>0.02795699079862637</v>
      </c>
      <c r="G29" s="45">
        <v>36252.95</v>
      </c>
      <c r="H29" s="2">
        <v>38909.75</v>
      </c>
      <c r="I29" s="3">
        <v>122858.22</v>
      </c>
      <c r="J29" s="6">
        <f t="shared" si="9"/>
        <v>198020.91999999998</v>
      </c>
      <c r="K29" s="7">
        <f t="shared" si="10"/>
        <v>0.029899260434765474</v>
      </c>
      <c r="L29" s="49">
        <f t="shared" si="11"/>
        <v>0.1477615891925117</v>
      </c>
      <c r="M29" s="50">
        <f t="shared" si="12"/>
        <v>-0.20063036889188202</v>
      </c>
      <c r="N29" s="51">
        <f t="shared" si="13"/>
        <v>-0.06839141036209706</v>
      </c>
      <c r="O29" s="1"/>
    </row>
    <row r="30" spans="1:15" s="33" customFormat="1" ht="15">
      <c r="A30" s="21" t="s">
        <v>31</v>
      </c>
      <c r="B30" s="45">
        <v>18645.86</v>
      </c>
      <c r="C30" s="2">
        <v>13792.7</v>
      </c>
      <c r="D30" s="3">
        <v>10202.83</v>
      </c>
      <c r="E30" s="6">
        <f t="shared" si="7"/>
        <v>42641.39</v>
      </c>
      <c r="F30" s="47">
        <f t="shared" si="8"/>
        <v>0.006462152736327183</v>
      </c>
      <c r="G30" s="45">
        <v>18289.6</v>
      </c>
      <c r="H30" s="2">
        <v>13441.1</v>
      </c>
      <c r="I30" s="3">
        <v>13516.46</v>
      </c>
      <c r="J30" s="6">
        <f t="shared" si="9"/>
        <v>45247.159999999996</v>
      </c>
      <c r="K30" s="7">
        <f t="shared" si="10"/>
        <v>0.006831887362070144</v>
      </c>
      <c r="L30" s="49">
        <f t="shared" si="11"/>
        <v>0.02230836382430912</v>
      </c>
      <c r="M30" s="50">
        <f t="shared" si="12"/>
        <v>-0.2451551663675252</v>
      </c>
      <c r="N30" s="51">
        <f t="shared" si="13"/>
        <v>-0.0575896918171217</v>
      </c>
      <c r="O30" s="1"/>
    </row>
    <row r="31" spans="1:15" s="33" customFormat="1" ht="15">
      <c r="A31" s="21" t="s">
        <v>27</v>
      </c>
      <c r="B31" s="45">
        <v>12947.1</v>
      </c>
      <c r="C31" s="2">
        <v>31669.26</v>
      </c>
      <c r="D31" s="3">
        <v>63096.81</v>
      </c>
      <c r="E31" s="6">
        <f t="shared" si="7"/>
        <v>107713.17</v>
      </c>
      <c r="F31" s="47">
        <f t="shared" si="8"/>
        <v>0.016323552216613364</v>
      </c>
      <c r="G31" s="45">
        <v>9416.35</v>
      </c>
      <c r="H31" s="2">
        <v>19794.29</v>
      </c>
      <c r="I31" s="3">
        <v>53785.74</v>
      </c>
      <c r="J31" s="6">
        <f t="shared" si="9"/>
        <v>82996.38</v>
      </c>
      <c r="K31" s="7">
        <f t="shared" si="10"/>
        <v>0.012531657669112743</v>
      </c>
      <c r="L31" s="49">
        <f t="shared" si="11"/>
        <v>0.5274009744394508</v>
      </c>
      <c r="M31" s="50">
        <f t="shared" si="12"/>
        <v>0.17311410050321885</v>
      </c>
      <c r="N31" s="51">
        <f t="shared" si="13"/>
        <v>0.2978056392339039</v>
      </c>
      <c r="O31" s="1"/>
    </row>
    <row r="32" spans="1:15" s="33" customFormat="1" ht="15">
      <c r="A32" s="21" t="s">
        <v>28</v>
      </c>
      <c r="B32" s="45">
        <v>2941.06</v>
      </c>
      <c r="C32" s="2">
        <v>7356.59</v>
      </c>
      <c r="D32" s="3">
        <v>20146.26</v>
      </c>
      <c r="E32" s="6">
        <f t="shared" si="7"/>
        <v>30443.909999999996</v>
      </c>
      <c r="F32" s="47">
        <f t="shared" si="8"/>
        <v>0.004613667526105468</v>
      </c>
      <c r="G32" s="45">
        <v>1936.54</v>
      </c>
      <c r="H32" s="2">
        <v>6912.65</v>
      </c>
      <c r="I32" s="3">
        <v>20837.7</v>
      </c>
      <c r="J32" s="6">
        <f t="shared" si="9"/>
        <v>29686.89</v>
      </c>
      <c r="K32" s="7">
        <f t="shared" si="10"/>
        <v>0.004482435772989212</v>
      </c>
      <c r="L32" s="49">
        <f t="shared" si="11"/>
        <v>0.1636827777457599</v>
      </c>
      <c r="M32" s="50">
        <f t="shared" si="12"/>
        <v>-0.03318216501821225</v>
      </c>
      <c r="N32" s="51">
        <f t="shared" si="13"/>
        <v>0.025500145013505948</v>
      </c>
      <c r="O32" s="1"/>
    </row>
    <row r="33" spans="1:15" s="33" customFormat="1" ht="15">
      <c r="A33" s="21" t="s">
        <v>29</v>
      </c>
      <c r="B33" s="45">
        <v>189389.36</v>
      </c>
      <c r="C33" s="2">
        <v>286336.31</v>
      </c>
      <c r="D33" s="3">
        <v>42273.83</v>
      </c>
      <c r="E33" s="6">
        <f t="shared" si="7"/>
        <v>517999.5</v>
      </c>
      <c r="F33" s="47">
        <f t="shared" si="8"/>
        <v>0.07850100304753463</v>
      </c>
      <c r="G33" s="45">
        <v>142016.68</v>
      </c>
      <c r="H33" s="2">
        <v>333741.38</v>
      </c>
      <c r="I33" s="3">
        <v>58267.12</v>
      </c>
      <c r="J33" s="6">
        <f t="shared" si="9"/>
        <v>534025.18</v>
      </c>
      <c r="K33" s="7">
        <f t="shared" si="10"/>
        <v>0.0806326823223653</v>
      </c>
      <c r="L33" s="49">
        <f t="shared" si="11"/>
        <v>-6.808082242482083E-05</v>
      </c>
      <c r="M33" s="50">
        <f t="shared" si="12"/>
        <v>-0.27448224659121645</v>
      </c>
      <c r="N33" s="51">
        <f t="shared" si="13"/>
        <v>-0.03000922166254416</v>
      </c>
      <c r="O33" s="1"/>
    </row>
    <row r="34" spans="1:15" s="33" customFormat="1" ht="15">
      <c r="A34" s="21" t="s">
        <v>14</v>
      </c>
      <c r="B34" s="45">
        <v>21554.86</v>
      </c>
      <c r="C34" s="2">
        <v>18115.82</v>
      </c>
      <c r="D34" s="3">
        <v>20386.11</v>
      </c>
      <c r="E34" s="6">
        <f t="shared" si="7"/>
        <v>60056.79</v>
      </c>
      <c r="F34" s="47">
        <f t="shared" si="8"/>
        <v>0.009101395377437907</v>
      </c>
      <c r="G34" s="45">
        <v>13359.24</v>
      </c>
      <c r="H34" s="2">
        <v>27880.32</v>
      </c>
      <c r="I34" s="3">
        <v>27310.74</v>
      </c>
      <c r="J34" s="6">
        <f t="shared" si="9"/>
        <v>68550.3</v>
      </c>
      <c r="K34" s="7">
        <f t="shared" si="10"/>
        <v>0.01035043808796214</v>
      </c>
      <c r="L34" s="49">
        <f t="shared" si="11"/>
        <v>-0.038043082903891245</v>
      </c>
      <c r="M34" s="50">
        <f t="shared" si="12"/>
        <v>-0.2535497024247604</v>
      </c>
      <c r="N34" s="51">
        <f t="shared" si="13"/>
        <v>-0.12390186476207987</v>
      </c>
      <c r="O34" s="1"/>
    </row>
    <row r="35" spans="1:15" s="33" customFormat="1" ht="15">
      <c r="A35" s="21" t="s">
        <v>30</v>
      </c>
      <c r="B35" s="45">
        <v>1959235.11</v>
      </c>
      <c r="C35" s="2">
        <v>82398.9</v>
      </c>
      <c r="D35" s="14">
        <v>1585374.18</v>
      </c>
      <c r="E35" s="6">
        <f t="shared" si="7"/>
        <v>3627008.19</v>
      </c>
      <c r="F35" s="47">
        <f t="shared" si="8"/>
        <v>0.5496603393953527</v>
      </c>
      <c r="G35" s="45">
        <v>792290.89</v>
      </c>
      <c r="H35" s="2">
        <v>59841.38</v>
      </c>
      <c r="I35" s="14">
        <v>2706814.53</v>
      </c>
      <c r="J35" s="6">
        <f t="shared" si="9"/>
        <v>3558946.8</v>
      </c>
      <c r="K35" s="7">
        <f t="shared" si="10"/>
        <v>0.5373668461224965</v>
      </c>
      <c r="L35" s="49">
        <f t="shared" si="11"/>
        <v>1.395912092379743</v>
      </c>
      <c r="M35" s="50">
        <f t="shared" si="12"/>
        <v>-0.41430261939668245</v>
      </c>
      <c r="N35" s="51">
        <f t="shared" si="13"/>
        <v>0.019124025680856027</v>
      </c>
      <c r="O35" s="1"/>
    </row>
    <row r="36" spans="1:15" s="33" customFormat="1" ht="15.75" thickBot="1">
      <c r="A36" s="22" t="s">
        <v>9</v>
      </c>
      <c r="B36" s="46">
        <v>43.5</v>
      </c>
      <c r="C36" s="2">
        <v>0</v>
      </c>
      <c r="D36" s="36">
        <v>4826.61</v>
      </c>
      <c r="E36" s="6">
        <f t="shared" si="7"/>
        <v>4870.11</v>
      </c>
      <c r="F36" s="47">
        <f t="shared" si="8"/>
        <v>0.0007380480482159323</v>
      </c>
      <c r="G36" s="46">
        <v>347.37</v>
      </c>
      <c r="H36" s="2">
        <v>0</v>
      </c>
      <c r="I36" s="36">
        <v>2739.21</v>
      </c>
      <c r="J36" s="6">
        <f t="shared" si="9"/>
        <v>3086.58</v>
      </c>
      <c r="K36" s="7">
        <f t="shared" si="10"/>
        <v>0.00046604398804297255</v>
      </c>
      <c r="L36" s="49" t="str">
        <f t="shared" si="11"/>
        <v>0.00%</v>
      </c>
      <c r="M36" s="50">
        <f t="shared" si="12"/>
        <v>0.7620445310874302</v>
      </c>
      <c r="N36" s="51">
        <f t="shared" si="13"/>
        <v>0.577833718873316</v>
      </c>
      <c r="O36" s="1"/>
    </row>
    <row r="37" spans="1:15" s="33" customFormat="1" ht="16.5" thickBot="1" thickTop="1">
      <c r="A37" s="15" t="s">
        <v>8</v>
      </c>
      <c r="B37" s="16">
        <f>SUM(B23:B36)</f>
        <v>3056945.9000000004</v>
      </c>
      <c r="C37" s="16">
        <f>SUM(C23:C36)</f>
        <v>519208.89</v>
      </c>
      <c r="D37" s="17">
        <f>SUM(D23:D36)</f>
        <v>3022480.64</v>
      </c>
      <c r="E37" s="17">
        <f>SUM(E23:E36)</f>
        <v>6598635.430000001</v>
      </c>
      <c r="F37" s="48">
        <f>IF(E$37=0,"0.00%",E37/E$37)</f>
        <v>1</v>
      </c>
      <c r="G37" s="17">
        <f>SUM(G23:G36)</f>
        <v>1859483.25</v>
      </c>
      <c r="H37" s="17">
        <f>SUM(H23:H36)</f>
        <v>546952.82</v>
      </c>
      <c r="I37" s="17">
        <f>SUM(I23:I36)</f>
        <v>4216500.989999999</v>
      </c>
      <c r="J37" s="17">
        <f>SUM(J23:J36)</f>
        <v>6622937.0600000005</v>
      </c>
      <c r="K37" s="18">
        <f>IF(J$37=0,"0.00%",J37/J$37)</f>
        <v>1</v>
      </c>
      <c r="L37" s="52">
        <f>IF(H37=0,"0.00%",(B37+C37)/(G37+H37)-1)</f>
        <v>0.48607928321154237</v>
      </c>
      <c r="M37" s="53">
        <f>IF(I37=0,"0.00%",D37/I37-1)</f>
        <v>-0.2831780077442836</v>
      </c>
      <c r="N37" s="48">
        <f>IF(J37=0,"0.00%",E37/J37-1)</f>
        <v>-0.0036693131430725057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&amp;C&amp;"Arial,Bold"&amp;14Prairie Land Border Sales Aug 07 - 08</oddHeader>
    <oddFooter>&amp;LStatistics and Reference Materials/Prairie Land Border (Aug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2007-08-22T15:09:13Z</cp:lastPrinted>
  <dcterms:created xsi:type="dcterms:W3CDTF">2006-01-31T19:56:50Z</dcterms:created>
  <dcterms:modified xsi:type="dcterms:W3CDTF">2008-11-05T19:54:17Z</dcterms:modified>
  <cp:category/>
  <cp:version/>
  <cp:contentType/>
  <cp:contentStatus/>
</cp:coreProperties>
</file>