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<sst xmlns="http://schemas.openxmlformats.org/spreadsheetml/2006/main" count="90" uniqueCount="33">
  <si>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</si>
  <si>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</si>
  <si>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</si>
  <si>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</si>
  <si>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</si>
  <si>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</si>
  <si>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</si>
  <si>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</si>
  <si>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</si>
  <si>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</si>
  <si>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</si>
  <si>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</si>
  <si>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</si>
  <si>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</si>
  <si>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</si>
  <si>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</si>
  <si>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</si>
  <si>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</si>
  <si>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</si>
  <si>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</si>
  <si>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</si>
  <si>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</si>
  <si>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</si>
  <si>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</si>
  <si>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</si>
  <si>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</si>
  <si>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</si>
  <si>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</si>
  <si>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Pacific Gross Sales - Land Border</t>
  </si>
  <si>
    <t>Sep 14</t>
  </si>
  <si>
    <t>Jan - Sep 14</t>
  </si>
  <si>
    <t>Sep 15</t>
  </si>
  <si>
    <t>Jan - Sep 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</si>
</sst>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164" fontId="2" fillId="0" borderId="34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164" fontId="2" fillId="0" borderId="37" xfId="0" applyNumberFormat="1" applyFont="1" applyFill="1" applyBorder="1" applyAlignment="1">
      <alignment/>
    </xf>
    <xf numFmtId="164" fontId="2" fillId="0" borderId="38" xfId="0" applyNumberFormat="1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7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B1">
      <selection activeCell="C40" sqref="C40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5.71093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5.71093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4" customFormat="1" ht="16.5" thickBot="1" thickTop="1">
      <c r="A1" s="21" t="s">
        <v>28</v>
      </c>
      <c r="B1" s="38"/>
      <c r="C1" s="25"/>
      <c r="D1" s="31" t="s">
        <v>31</v>
      </c>
      <c r="E1" s="26"/>
      <c r="F1" s="27"/>
      <c r="G1" s="28"/>
      <c r="H1" s="26"/>
      <c r="I1" s="31" t="s">
        <v>29</v>
      </c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40" t="s">
        <v>18</v>
      </c>
      <c r="C2" s="42" t="s">
        <v>17</v>
      </c>
      <c r="D2" s="23" t="s">
        <v>2</v>
      </c>
      <c r="E2" s="23" t="s">
        <v>3</v>
      </c>
      <c r="F2" s="24" t="s">
        <v>10</v>
      </c>
      <c r="G2" s="40" t="s">
        <v>18</v>
      </c>
      <c r="H2" s="42" t="s">
        <v>17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1" t="s">
        <v>5</v>
      </c>
      <c r="C3" s="43" t="s">
        <v>5</v>
      </c>
      <c r="D3" s="7" t="s">
        <v>6</v>
      </c>
      <c r="E3" s="7"/>
      <c r="F3" s="8" t="s">
        <v>11</v>
      </c>
      <c r="G3" s="41" t="s">
        <v>5</v>
      </c>
      <c r="H3" s="43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5" t="s">
        <v>7</v>
      </c>
    </row>
    <row r="4" spans="1:15" s="30" customFormat="1" ht="15.75" thickTop="1">
      <c r="A4" s="17" t="s">
        <v>19</v>
      </c>
      <c r="B4" s="59">
        <v>25040.08</v>
      </c>
      <c r="C4" s="60">
        <v>10495.83</v>
      </c>
      <c r="D4" s="60">
        <v>345.05</v>
      </c>
      <c r="E4" s="4">
        <f>SUM(B4:D4)</f>
        <v>35880.96000000001</v>
      </c>
      <c r="F4" s="52">
        <f>IF(E$18=0,"0.00%",E4/E$18)</f>
        <v>0.016658009499862497</v>
      </c>
      <c r="G4" s="59">
        <v>20526.69</v>
      </c>
      <c r="H4" s="60">
        <v>8292.06</v>
      </c>
      <c r="I4" s="60">
        <v>12293.45</v>
      </c>
      <c r="J4" s="4">
        <f>SUM(G4:I4)</f>
        <v>41112.2</v>
      </c>
      <c r="K4" s="5">
        <f>IF(J$18=0,"0.00%",J4/J$18)</f>
        <v>0.02014765919810217</v>
      </c>
      <c r="L4" s="54">
        <f>IF((G4+H4)=0,"0.00%",(B4+C4)/(G4+H4)-1)</f>
        <v>0.2330829754933854</v>
      </c>
      <c r="M4" s="55">
        <f>IF(I4=0,"0.00%",D4/I4-1)</f>
        <v>-0.9719322078017155</v>
      </c>
      <c r="N4" s="56">
        <f>IF(J4=0,"0.00%",E4/J4-1)</f>
        <v>-0.12724300815816203</v>
      </c>
      <c r="O4" s="1"/>
    </row>
    <row r="5" spans="1:15" s="30" customFormat="1" ht="15">
      <c r="A5" s="18" t="s">
        <v>20</v>
      </c>
      <c r="B5" s="50">
        <v>614998.45</v>
      </c>
      <c r="C5" s="2">
        <v>0</v>
      </c>
      <c r="D5" s="2">
        <v>234466.09</v>
      </c>
      <c r="E5" s="4">
        <f aca="true" t="shared" si="0" ref="E5:E17">SUM(B5:D5)</f>
        <v>849464.5399999999</v>
      </c>
      <c r="F5" s="52">
        <f aca="true" t="shared" si="1" ref="F5:F17">IF(E$18=0,"0.00%",E5/E$18)</f>
        <v>0.39437039524907697</v>
      </c>
      <c r="G5" s="50">
        <v>500618.87</v>
      </c>
      <c r="H5" s="2">
        <v>0</v>
      </c>
      <c r="I5" s="2">
        <v>198940.17</v>
      </c>
      <c r="J5" s="4">
        <f aca="true" t="shared" si="2" ref="J5:J16">SUM(G5:I5)</f>
        <v>699559.04</v>
      </c>
      <c r="K5" s="5">
        <f aca="true" t="shared" si="3" ref="K5:K17">IF(J$18=0,"0.00%",J5/J$18)</f>
        <v>0.3428295524654853</v>
      </c>
      <c r="L5" s="54">
        <f aca="true" t="shared" si="4" ref="L5:L17">IF((G5+H5)=0,"0.00%",(B5+C5)/(G5+H5)-1)</f>
        <v>0.2284763656631641</v>
      </c>
      <c r="M5" s="55">
        <f aca="true" t="shared" si="5" ref="M5:M17">IF(I5=0,"0.00%",D5/I5-1)</f>
        <v>0.17857590048304472</v>
      </c>
      <c r="N5" s="56">
        <f aca="true" t="shared" si="6" ref="N5:N17">IF(J5=0,"0.00%",E5/J5-1)</f>
        <v>0.2142857020330977</v>
      </c>
      <c r="O5" s="1"/>
    </row>
    <row r="6" spans="1:15" s="30" customFormat="1" ht="15">
      <c r="A6" s="18" t="s">
        <v>21</v>
      </c>
      <c r="B6" s="50">
        <v>1398.4</v>
      </c>
      <c r="C6" s="2">
        <v>0</v>
      </c>
      <c r="D6" s="2">
        <v>38107.36</v>
      </c>
      <c r="E6" s="4">
        <f t="shared" si="0"/>
        <v>39505.76</v>
      </c>
      <c r="F6" s="52">
        <f t="shared" si="1"/>
        <v>0.018340850561949507</v>
      </c>
      <c r="G6" s="50">
        <v>1108.75</v>
      </c>
      <c r="H6" s="2">
        <v>0</v>
      </c>
      <c r="I6" s="2">
        <v>25653.38</v>
      </c>
      <c r="J6" s="4">
        <f t="shared" si="2"/>
        <v>26762.13</v>
      </c>
      <c r="K6" s="5">
        <f t="shared" si="3"/>
        <v>0.01311518903525732</v>
      </c>
      <c r="L6" s="54">
        <f t="shared" si="4"/>
        <v>0.261240135287486</v>
      </c>
      <c r="M6" s="55">
        <f t="shared" si="5"/>
        <v>0.485471310213313</v>
      </c>
      <c r="N6" s="56">
        <f t="shared" si="6"/>
        <v>0.4761814549140895</v>
      </c>
      <c r="O6" s="1"/>
    </row>
    <row r="7" spans="1:15" s="30" customFormat="1" ht="15">
      <c r="A7" s="18" t="s">
        <v>15</v>
      </c>
      <c r="B7" s="50">
        <v>7543.17</v>
      </c>
      <c r="C7" s="2">
        <v>33182.42</v>
      </c>
      <c r="D7" s="2">
        <v>3977.59</v>
      </c>
      <c r="E7" s="4">
        <f t="shared" si="0"/>
        <v>44703.17999999999</v>
      </c>
      <c r="F7" s="52">
        <f t="shared" si="1"/>
        <v>0.02075379246023693</v>
      </c>
      <c r="G7" s="50">
        <v>11391.62</v>
      </c>
      <c r="H7" s="2">
        <v>23127.98</v>
      </c>
      <c r="I7" s="2">
        <v>3225.08</v>
      </c>
      <c r="J7" s="4">
        <f t="shared" si="2"/>
        <v>37744.68</v>
      </c>
      <c r="K7" s="5">
        <f t="shared" si="3"/>
        <v>0.018497354779880983</v>
      </c>
      <c r="L7" s="54">
        <f t="shared" si="4"/>
        <v>0.1797816313051135</v>
      </c>
      <c r="M7" s="55">
        <f t="shared" si="5"/>
        <v>0.23333064606149323</v>
      </c>
      <c r="N7" s="56">
        <f t="shared" si="6"/>
        <v>0.18435710674987815</v>
      </c>
      <c r="O7" s="1"/>
    </row>
    <row r="8" spans="1:15" s="30" customFormat="1" ht="15">
      <c r="A8" s="18" t="s">
        <v>16</v>
      </c>
      <c r="B8" s="50">
        <v>19.8</v>
      </c>
      <c r="C8" s="2">
        <v>48</v>
      </c>
      <c r="D8" s="2">
        <v>13.95</v>
      </c>
      <c r="E8" s="4">
        <f t="shared" si="0"/>
        <v>81.75</v>
      </c>
      <c r="F8" s="52">
        <f t="shared" si="1"/>
        <v>3.795306136217534E-05</v>
      </c>
      <c r="G8" s="50">
        <v>69.6</v>
      </c>
      <c r="H8" s="2">
        <v>218.99</v>
      </c>
      <c r="I8" s="2">
        <v>14</v>
      </c>
      <c r="J8" s="4">
        <f t="shared" si="2"/>
        <v>302.59000000000003</v>
      </c>
      <c r="K8" s="5">
        <f t="shared" si="3"/>
        <v>0.00014828883389246346</v>
      </c>
      <c r="L8" s="54">
        <f t="shared" si="4"/>
        <v>-0.7650646245538654</v>
      </c>
      <c r="M8" s="55">
        <f t="shared" si="5"/>
        <v>-0.0035714285714286698</v>
      </c>
      <c r="N8" s="56">
        <f t="shared" si="6"/>
        <v>-0.7298324465448296</v>
      </c>
      <c r="O8" s="1"/>
    </row>
    <row r="9" spans="1:15" s="30" customFormat="1" ht="15">
      <c r="A9" s="18" t="s">
        <v>22</v>
      </c>
      <c r="B9" s="50">
        <v>477.48</v>
      </c>
      <c r="C9" s="2">
        <v>259.56</v>
      </c>
      <c r="D9" s="2">
        <v>0</v>
      </c>
      <c r="E9" s="4">
        <f t="shared" si="0"/>
        <v>737.04</v>
      </c>
      <c r="F9" s="52">
        <f t="shared" si="1"/>
        <v>0.0003421764446040087</v>
      </c>
      <c r="G9" s="50">
        <v>538.42</v>
      </c>
      <c r="H9" s="2">
        <v>457</v>
      </c>
      <c r="I9" s="2">
        <v>0</v>
      </c>
      <c r="J9" s="4">
        <f t="shared" si="2"/>
        <v>995.42</v>
      </c>
      <c r="K9" s="5">
        <f t="shared" si="3"/>
        <v>0.00048782071791280595</v>
      </c>
      <c r="L9" s="54">
        <f t="shared" si="4"/>
        <v>-0.2595688252195053</v>
      </c>
      <c r="M9" s="55" t="str">
        <f t="shared" si="5"/>
        <v>0.00%</v>
      </c>
      <c r="N9" s="56">
        <f t="shared" si="6"/>
        <v>-0.2595688252195053</v>
      </c>
      <c r="O9" s="1"/>
    </row>
    <row r="10" spans="1:15" s="30" customFormat="1" ht="15">
      <c r="A10" s="18" t="s">
        <v>13</v>
      </c>
      <c r="B10" s="50">
        <v>66019.92</v>
      </c>
      <c r="C10" s="2">
        <v>2447.75</v>
      </c>
      <c r="D10" s="2">
        <v>39108.79</v>
      </c>
      <c r="E10" s="4">
        <f t="shared" si="0"/>
        <v>107576.45999999999</v>
      </c>
      <c r="F10" s="52">
        <f t="shared" si="1"/>
        <v>0.049943192507713764</v>
      </c>
      <c r="G10" s="50">
        <v>59676.77</v>
      </c>
      <c r="H10" s="2">
        <v>1059.37</v>
      </c>
      <c r="I10" s="2">
        <v>40446.75</v>
      </c>
      <c r="J10" s="4">
        <f t="shared" si="2"/>
        <v>101182.89</v>
      </c>
      <c r="K10" s="5">
        <f t="shared" si="3"/>
        <v>0.04958621490455534</v>
      </c>
      <c r="L10" s="54">
        <f t="shared" si="4"/>
        <v>0.1272970261198687</v>
      </c>
      <c r="M10" s="55">
        <f t="shared" si="5"/>
        <v>-0.033079542855730004</v>
      </c>
      <c r="N10" s="56">
        <f t="shared" si="6"/>
        <v>0.06318825248023652</v>
      </c>
      <c r="O10" s="1"/>
    </row>
    <row r="11" spans="1:15" s="30" customFormat="1" ht="15">
      <c r="A11" s="18" t="s">
        <v>27</v>
      </c>
      <c r="B11" s="50">
        <v>621.2</v>
      </c>
      <c r="C11" s="2">
        <v>259.74</v>
      </c>
      <c r="D11" s="2">
        <v>19.04</v>
      </c>
      <c r="E11" s="4">
        <f t="shared" si="0"/>
        <v>899.98</v>
      </c>
      <c r="F11" s="52">
        <f t="shared" si="1"/>
        <v>0.0004178225830548081</v>
      </c>
      <c r="G11" s="50">
        <v>2139.75</v>
      </c>
      <c r="H11" s="2">
        <v>521.27</v>
      </c>
      <c r="I11" s="2">
        <v>45.91</v>
      </c>
      <c r="J11" s="4">
        <f t="shared" si="2"/>
        <v>2706.93</v>
      </c>
      <c r="K11" s="5">
        <f t="shared" si="3"/>
        <v>0.0013265722367841834</v>
      </c>
      <c r="L11" s="54">
        <f t="shared" si="4"/>
        <v>-0.6689464942014716</v>
      </c>
      <c r="M11" s="55">
        <f t="shared" si="5"/>
        <v>-0.5852755390982356</v>
      </c>
      <c r="N11" s="56">
        <f t="shared" si="6"/>
        <v>-0.667527420361812</v>
      </c>
      <c r="O11" s="1"/>
    </row>
    <row r="12" spans="1:15" s="30" customFormat="1" ht="15">
      <c r="A12" s="18" t="s">
        <v>23</v>
      </c>
      <c r="B12" s="50">
        <v>39217.55</v>
      </c>
      <c r="C12" s="2">
        <v>58078.23</v>
      </c>
      <c r="D12" s="2">
        <v>1132.26</v>
      </c>
      <c r="E12" s="4">
        <f t="shared" si="0"/>
        <v>98428.04</v>
      </c>
      <c r="F12" s="52">
        <f t="shared" si="1"/>
        <v>0.0456959687079957</v>
      </c>
      <c r="G12" s="50">
        <v>27398.35</v>
      </c>
      <c r="H12" s="2">
        <v>74220.7</v>
      </c>
      <c r="I12" s="2">
        <v>18450.63</v>
      </c>
      <c r="J12" s="4">
        <f t="shared" si="2"/>
        <v>120069.68</v>
      </c>
      <c r="K12" s="5">
        <f t="shared" si="3"/>
        <v>0.05884197373687577</v>
      </c>
      <c r="L12" s="54">
        <f t="shared" si="4"/>
        <v>-0.042543893098784036</v>
      </c>
      <c r="M12" s="55">
        <f t="shared" si="5"/>
        <v>-0.938632989767829</v>
      </c>
      <c r="N12" s="56">
        <f t="shared" si="6"/>
        <v>-0.18024233928165712</v>
      </c>
      <c r="O12" s="1"/>
    </row>
    <row r="13" spans="1:15" s="30" customFormat="1" ht="15">
      <c r="A13" s="18" t="s">
        <v>24</v>
      </c>
      <c r="B13" s="50">
        <v>3831.04</v>
      </c>
      <c r="C13" s="2">
        <v>424.62</v>
      </c>
      <c r="D13" s="2">
        <v>224.94</v>
      </c>
      <c r="E13" s="4">
        <f t="shared" si="0"/>
        <v>4480.599999999999</v>
      </c>
      <c r="F13" s="52">
        <f t="shared" si="1"/>
        <v>0.0020801527429891472</v>
      </c>
      <c r="G13" s="50">
        <v>5971.71</v>
      </c>
      <c r="H13" s="2">
        <v>921.63</v>
      </c>
      <c r="I13" s="2">
        <v>301.74</v>
      </c>
      <c r="J13" s="4">
        <f t="shared" si="2"/>
        <v>7195.08</v>
      </c>
      <c r="K13" s="5">
        <f t="shared" si="3"/>
        <v>0.003526058438689269</v>
      </c>
      <c r="L13" s="54">
        <f t="shared" si="4"/>
        <v>-0.38264179628452977</v>
      </c>
      <c r="M13" s="55">
        <f t="shared" si="5"/>
        <v>-0.2545237621793598</v>
      </c>
      <c r="N13" s="56">
        <f t="shared" si="6"/>
        <v>-0.3772689115339928</v>
      </c>
      <c r="O13" s="1"/>
    </row>
    <row r="14" spans="1:15" s="30" customFormat="1" ht="15">
      <c r="A14" s="18" t="s">
        <v>25</v>
      </c>
      <c r="B14" s="50">
        <v>387708.23</v>
      </c>
      <c r="C14" s="2">
        <v>9348</v>
      </c>
      <c r="D14" s="2">
        <v>4772.03</v>
      </c>
      <c r="E14" s="4">
        <f t="shared" si="0"/>
        <v>401828.26</v>
      </c>
      <c r="F14" s="52">
        <f t="shared" si="1"/>
        <v>0.18655183619371432</v>
      </c>
      <c r="G14" s="50">
        <v>367403.32</v>
      </c>
      <c r="H14" s="2">
        <v>10495.88</v>
      </c>
      <c r="I14" s="2">
        <v>7086.61</v>
      </c>
      <c r="J14" s="4">
        <f t="shared" si="2"/>
        <v>384985.81</v>
      </c>
      <c r="K14" s="5">
        <f t="shared" si="3"/>
        <v>0.18866815436744602</v>
      </c>
      <c r="L14" s="54">
        <f t="shared" si="4"/>
        <v>0.050693491809455926</v>
      </c>
      <c r="M14" s="55">
        <f t="shared" si="5"/>
        <v>-0.3266131478944093</v>
      </c>
      <c r="N14" s="56">
        <f t="shared" si="6"/>
        <v>0.04374823581160037</v>
      </c>
      <c r="O14" s="1"/>
    </row>
    <row r="15" spans="1:15" s="30" customFormat="1" ht="15">
      <c r="A15" s="18" t="s">
        <v>14</v>
      </c>
      <c r="B15" s="50">
        <v>5094.96</v>
      </c>
      <c r="C15" s="2">
        <v>10929.83</v>
      </c>
      <c r="D15" s="2">
        <v>1086.58</v>
      </c>
      <c r="E15" s="4">
        <f t="shared" si="0"/>
        <v>17111.370000000003</v>
      </c>
      <c r="F15" s="52">
        <f t="shared" si="1"/>
        <v>0.007944084105209618</v>
      </c>
      <c r="G15" s="50">
        <v>5209.27</v>
      </c>
      <c r="H15" s="2">
        <v>10261.12</v>
      </c>
      <c r="I15" s="2">
        <v>1359.16</v>
      </c>
      <c r="J15" s="4">
        <f t="shared" si="2"/>
        <v>16829.550000000003</v>
      </c>
      <c r="K15" s="5">
        <f t="shared" si="3"/>
        <v>0.008247577066112259</v>
      </c>
      <c r="L15" s="54">
        <f t="shared" si="4"/>
        <v>0.03583620063876869</v>
      </c>
      <c r="M15" s="55">
        <f t="shared" si="5"/>
        <v>-0.2005503399158305</v>
      </c>
      <c r="N15" s="56">
        <f t="shared" si="6"/>
        <v>0.01674554578108145</v>
      </c>
      <c r="O15" s="1"/>
    </row>
    <row r="16" spans="1:15" s="30" customFormat="1" ht="15">
      <c r="A16" s="18" t="s">
        <v>26</v>
      </c>
      <c r="B16" s="50">
        <v>256120.96</v>
      </c>
      <c r="C16" s="2">
        <v>0</v>
      </c>
      <c r="D16" s="2">
        <v>296720.13</v>
      </c>
      <c r="E16" s="4">
        <f t="shared" si="0"/>
        <v>552841.09</v>
      </c>
      <c r="F16" s="52">
        <f t="shared" si="1"/>
        <v>0.2566606949517052</v>
      </c>
      <c r="G16" s="50">
        <v>266227.13</v>
      </c>
      <c r="H16" s="2">
        <v>49.95</v>
      </c>
      <c r="I16" s="2">
        <v>334269.03</v>
      </c>
      <c r="J16" s="4">
        <f t="shared" si="2"/>
        <v>600546.1100000001</v>
      </c>
      <c r="K16" s="5">
        <f t="shared" si="3"/>
        <v>0.29430675947835383</v>
      </c>
      <c r="L16" s="54">
        <f t="shared" si="4"/>
        <v>-0.03814117234573855</v>
      </c>
      <c r="M16" s="55">
        <f t="shared" si="5"/>
        <v>-0.11233137571853435</v>
      </c>
      <c r="N16" s="56">
        <f t="shared" si="6"/>
        <v>-0.07943606528397984</v>
      </c>
      <c r="O16" s="1"/>
    </row>
    <row r="17" spans="1:15" s="30" customFormat="1" ht="15.75" thickBot="1">
      <c r="A17" s="19" t="s">
        <v>9</v>
      </c>
      <c r="B17" s="51">
        <v>392.78</v>
      </c>
      <c r="C17" s="33">
        <v>42.83</v>
      </c>
      <c r="D17" s="33">
        <v>1.8</v>
      </c>
      <c r="E17" s="4">
        <f t="shared" si="0"/>
        <v>437.40999999999997</v>
      </c>
      <c r="F17" s="52">
        <f t="shared" si="1"/>
        <v>0.00020307093052512678</v>
      </c>
      <c r="G17" s="51">
        <v>393.84</v>
      </c>
      <c r="H17" s="33">
        <v>145.44</v>
      </c>
      <c r="I17" s="33">
        <v>13.35</v>
      </c>
      <c r="J17" s="4">
        <f>SUM(G17:I17)</f>
        <v>552.63</v>
      </c>
      <c r="K17" s="5">
        <f t="shared" si="3"/>
        <v>0.00027082474065234167</v>
      </c>
      <c r="L17" s="54">
        <f t="shared" si="4"/>
        <v>-0.19223779854620981</v>
      </c>
      <c r="M17" s="55">
        <f t="shared" si="5"/>
        <v>-0.8651685393258427</v>
      </c>
      <c r="N17" s="56">
        <f t="shared" si="6"/>
        <v>-0.20849392903027342</v>
      </c>
      <c r="O17" s="1"/>
    </row>
    <row r="18" spans="1:251" s="30" customFormat="1" ht="16.5" thickBot="1" thickTop="1">
      <c r="A18" s="12" t="s">
        <v>8</v>
      </c>
      <c r="B18" s="13">
        <f>SUM(B4:B17)</f>
        <v>1408484.02</v>
      </c>
      <c r="C18" s="13">
        <f>SUM(C4:C17)</f>
        <v>125516.81</v>
      </c>
      <c r="D18" s="13">
        <f>SUM(D4:D17)</f>
        <v>619975.6100000001</v>
      </c>
      <c r="E18" s="14">
        <f>SUM(E4:E17)</f>
        <v>2153976.4400000004</v>
      </c>
      <c r="F18" s="53">
        <f>IF(E$18=0,"0.00%",E18/E$18)</f>
        <v>1</v>
      </c>
      <c r="G18" s="13">
        <f>SUM(G4:G17)</f>
        <v>1268674.09</v>
      </c>
      <c r="H18" s="13">
        <f>SUM(H4:H17)</f>
        <v>129771.39</v>
      </c>
      <c r="I18" s="14">
        <f>SUM(I4:I17)</f>
        <v>642099.2599999999</v>
      </c>
      <c r="J18" s="14">
        <f>SUM(J4:J17)</f>
        <v>2040544.74</v>
      </c>
      <c r="K18" s="15">
        <f>IF(J$18=0,"0.00%",J18/J$18)</f>
        <v>1</v>
      </c>
      <c r="L18" s="57">
        <f>IF(H18=0,"0.00%",(B18+C18)/(G18+H18)-1)</f>
        <v>0.0969328815021091</v>
      </c>
      <c r="M18" s="58">
        <f>IF(I18=0,"0.00%",D18/I18-1)</f>
        <v>-0.03445518688185345</v>
      </c>
      <c r="N18" s="53">
        <f>IF(J18=0,"0.00%",E18/J18-1)</f>
        <v>0.05558893063035719</v>
      </c>
      <c r="O18" s="32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</row>
    <row r="19" spans="1:15" s="30" customFormat="1" ht="15.75" thickBot="1" thickTop="1">
      <c r="A19" s="29"/>
      <c r="B19" s="29"/>
      <c r="C19" s="46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28</v>
      </c>
      <c r="B20" s="38"/>
      <c r="C20" s="47"/>
      <c r="D20" s="36" t="s">
        <v>32</v>
      </c>
      <c r="E20" s="26"/>
      <c r="F20" s="27"/>
      <c r="G20" s="28"/>
      <c r="H20" s="26"/>
      <c r="I20" s="37" t="s">
        <v>30</v>
      </c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40" t="s">
        <v>18</v>
      </c>
      <c r="C21" s="42" t="s">
        <v>17</v>
      </c>
      <c r="D21" s="23" t="s">
        <v>2</v>
      </c>
      <c r="E21" s="23" t="s">
        <v>3</v>
      </c>
      <c r="F21" s="24" t="s">
        <v>10</v>
      </c>
      <c r="G21" s="40" t="s">
        <v>18</v>
      </c>
      <c r="H21" s="42" t="s">
        <v>17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1" t="s">
        <v>5</v>
      </c>
      <c r="C22" s="43" t="s">
        <v>5</v>
      </c>
      <c r="D22" s="7" t="s">
        <v>6</v>
      </c>
      <c r="E22" s="7"/>
      <c r="F22" s="8" t="s">
        <v>11</v>
      </c>
      <c r="G22" s="41" t="s">
        <v>5</v>
      </c>
      <c r="H22" s="43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5" t="s">
        <v>7</v>
      </c>
      <c r="O22" s="1"/>
    </row>
    <row r="23" spans="1:15" s="30" customFormat="1" ht="15.75" thickTop="1">
      <c r="A23" s="17" t="s">
        <v>19</v>
      </c>
      <c r="B23" s="49">
        <v>213236.74</v>
      </c>
      <c r="C23" s="44">
        <v>73421.73</v>
      </c>
      <c r="D23" s="4">
        <v>24962.71</v>
      </c>
      <c r="E23" s="4">
        <f>SUM(B23:D23)</f>
        <v>311621.18</v>
      </c>
      <c r="F23" s="52">
        <f>IF(E$37=0,"0.00%",E23/E$37)</f>
        <v>0.017340695073237485</v>
      </c>
      <c r="G23" s="49">
        <v>218091.03</v>
      </c>
      <c r="H23" s="44">
        <v>82605.68</v>
      </c>
      <c r="I23" s="4">
        <v>113078.22</v>
      </c>
      <c r="J23" s="4">
        <f>SUM(G23:I23)</f>
        <v>413774.92999999993</v>
      </c>
      <c r="K23" s="5">
        <f>IF(J$37=0,"0.00%",J23/J$37)</f>
        <v>0.022576214537351636</v>
      </c>
      <c r="L23" s="54">
        <f>IF((G23+H23)=0,"0.00",(B23+C23)/(G23+H23)-1)</f>
        <v>-0.04668571199199345</v>
      </c>
      <c r="M23" s="55">
        <f>IF(I23=0,"0.00%",D23/I23-1)</f>
        <v>-0.779243872073685</v>
      </c>
      <c r="N23" s="56">
        <f>IF(J23=0,"0.00%",E23/J23-1)</f>
        <v>-0.24688240536950834</v>
      </c>
      <c r="O23" s="1"/>
    </row>
    <row r="24" spans="1:15" s="30" customFormat="1" ht="15">
      <c r="A24" s="18" t="s">
        <v>20</v>
      </c>
      <c r="B24" s="50">
        <v>4909185.26</v>
      </c>
      <c r="C24" s="45">
        <v>0</v>
      </c>
      <c r="D24" s="2">
        <v>1837197.08</v>
      </c>
      <c r="E24" s="4">
        <f>SUM(B24:D24)</f>
        <v>6746382.34</v>
      </c>
      <c r="F24" s="52">
        <f aca="true" t="shared" si="7" ref="F24:F36">IF(E$37=0,"0.00%",E24/E$37)</f>
        <v>0.3754140171262248</v>
      </c>
      <c r="G24" s="50">
        <v>4406062.17</v>
      </c>
      <c r="H24" s="45">
        <v>0</v>
      </c>
      <c r="I24" s="2">
        <v>1818423.29</v>
      </c>
      <c r="J24" s="4">
        <f aca="true" t="shared" si="8" ref="J24:J36">SUM(G24:I24)</f>
        <v>6224485.46</v>
      </c>
      <c r="K24" s="5">
        <f aca="true" t="shared" si="9" ref="K24:K36">IF(J$37=0,"0.00%",J24/J$37)</f>
        <v>0.33961777029262236</v>
      </c>
      <c r="L24" s="54">
        <f>IF((G24+H24)=0,"0.00",(B24+C24)/(G24+H24)-1)</f>
        <v>0.11418883133916369</v>
      </c>
      <c r="M24" s="55">
        <f>IF(I24=0,"0.00%",D24/I24-1)</f>
        <v>0.010324213346387667</v>
      </c>
      <c r="N24" s="56">
        <f aca="true" t="shared" si="10" ref="N24:N36">IF(J24=0,"0.00%",E24/J24-1)</f>
        <v>0.08384578666844544</v>
      </c>
      <c r="O24" s="1"/>
    </row>
    <row r="25" spans="1:15" s="30" customFormat="1" ht="15">
      <c r="A25" s="18" t="s">
        <v>21</v>
      </c>
      <c r="B25" s="50">
        <v>9902.84</v>
      </c>
      <c r="C25" s="45">
        <v>0</v>
      </c>
      <c r="D25" s="2">
        <v>308520.74</v>
      </c>
      <c r="E25" s="4">
        <f aca="true" t="shared" si="11" ref="E25:E36">SUM(B25:D25)</f>
        <v>318423.58</v>
      </c>
      <c r="F25" s="52">
        <f t="shared" si="7"/>
        <v>0.017719226289139408</v>
      </c>
      <c r="G25" s="50">
        <v>8578.41</v>
      </c>
      <c r="H25" s="45">
        <v>0</v>
      </c>
      <c r="I25" s="2">
        <v>246530.8</v>
      </c>
      <c r="J25" s="4">
        <f t="shared" si="8"/>
        <v>255109.21</v>
      </c>
      <c r="K25" s="5">
        <f t="shared" si="9"/>
        <v>0.0139191619352441</v>
      </c>
      <c r="L25" s="54">
        <f aca="true" t="shared" si="12" ref="L25:L36">IF((G25+H25)=0,"0.00",(B25+C25)/(G25+H25)-1)</f>
        <v>0.15439108179720962</v>
      </c>
      <c r="M25" s="55">
        <f aca="true" t="shared" si="13" ref="M25:M36">IF(I25=0,"0.00%",D25/I25-1)</f>
        <v>0.25144906843282877</v>
      </c>
      <c r="N25" s="56">
        <f t="shared" si="10"/>
        <v>0.24818535559731458</v>
      </c>
      <c r="O25" s="1"/>
    </row>
    <row r="26" spans="1:15" s="30" customFormat="1" ht="15">
      <c r="A26" s="18" t="s">
        <v>15</v>
      </c>
      <c r="B26" s="50">
        <v>84284.37</v>
      </c>
      <c r="C26" s="45">
        <v>254918.77</v>
      </c>
      <c r="D26" s="2">
        <v>29744.78</v>
      </c>
      <c r="E26" s="4">
        <f t="shared" si="11"/>
        <v>368947.92000000004</v>
      </c>
      <c r="F26" s="52">
        <f t="shared" si="7"/>
        <v>0.02053073985094729</v>
      </c>
      <c r="G26" s="50">
        <v>114414.35</v>
      </c>
      <c r="H26" s="45">
        <v>211834.99</v>
      </c>
      <c r="I26" s="2">
        <v>24861.97</v>
      </c>
      <c r="J26" s="4">
        <f t="shared" si="8"/>
        <v>351111.30999999994</v>
      </c>
      <c r="K26" s="5">
        <f t="shared" si="9"/>
        <v>0.019157188331952776</v>
      </c>
      <c r="L26" s="54">
        <f t="shared" si="12"/>
        <v>0.03970521442280939</v>
      </c>
      <c r="M26" s="55">
        <f t="shared" si="13"/>
        <v>0.19639674571242738</v>
      </c>
      <c r="N26" s="56">
        <f t="shared" si="10"/>
        <v>0.0508004427427875</v>
      </c>
      <c r="O26" s="1"/>
    </row>
    <row r="27" spans="1:15" s="30" customFormat="1" ht="15">
      <c r="A27" s="18" t="s">
        <v>16</v>
      </c>
      <c r="B27" s="50">
        <v>359.34</v>
      </c>
      <c r="C27" s="45">
        <v>1323.82</v>
      </c>
      <c r="D27" s="2">
        <v>874.05</v>
      </c>
      <c r="E27" s="4">
        <f t="shared" si="11"/>
        <v>2557.21</v>
      </c>
      <c r="F27" s="52">
        <f t="shared" si="7"/>
        <v>0.00014230033673652619</v>
      </c>
      <c r="G27" s="50">
        <v>601.22</v>
      </c>
      <c r="H27" s="45">
        <v>587.78</v>
      </c>
      <c r="I27" s="2">
        <v>555.37</v>
      </c>
      <c r="J27" s="4">
        <f t="shared" si="8"/>
        <v>1744.37</v>
      </c>
      <c r="K27" s="5">
        <f t="shared" si="9"/>
        <v>9.517558580100557E-05</v>
      </c>
      <c r="L27" s="54">
        <f t="shared" si="12"/>
        <v>0.4156097560975609</v>
      </c>
      <c r="M27" s="55">
        <f t="shared" si="13"/>
        <v>0.5738156544285791</v>
      </c>
      <c r="N27" s="56">
        <f t="shared" si="10"/>
        <v>0.46597912140199615</v>
      </c>
      <c r="O27" s="1"/>
    </row>
    <row r="28" spans="1:15" s="30" customFormat="1" ht="15">
      <c r="A28" s="18" t="s">
        <v>22</v>
      </c>
      <c r="B28" s="50">
        <v>4648.63</v>
      </c>
      <c r="C28" s="45">
        <v>2631.2</v>
      </c>
      <c r="D28" s="2">
        <v>257.95</v>
      </c>
      <c r="E28" s="4">
        <f t="shared" si="11"/>
        <v>7537.78</v>
      </c>
      <c r="F28" s="52">
        <f t="shared" si="7"/>
        <v>0.0004194526973716872</v>
      </c>
      <c r="G28" s="50">
        <v>3359.24</v>
      </c>
      <c r="H28" s="45">
        <v>6709.02</v>
      </c>
      <c r="I28" s="2">
        <v>0</v>
      </c>
      <c r="J28" s="4">
        <f t="shared" si="8"/>
        <v>10068.26</v>
      </c>
      <c r="K28" s="5">
        <f t="shared" si="9"/>
        <v>0.0005493401878597044</v>
      </c>
      <c r="L28" s="54">
        <f t="shared" si="12"/>
        <v>-0.2769525220842529</v>
      </c>
      <c r="M28" s="55" t="str">
        <f t="shared" si="13"/>
        <v>0.00%</v>
      </c>
      <c r="N28" s="56">
        <f t="shared" si="10"/>
        <v>-0.25133240500344656</v>
      </c>
      <c r="O28" s="1"/>
    </row>
    <row r="29" spans="1:15" s="30" customFormat="1" ht="15">
      <c r="A29" s="18" t="s">
        <v>13</v>
      </c>
      <c r="B29" s="50">
        <v>555598.19</v>
      </c>
      <c r="C29" s="45">
        <v>18230.5</v>
      </c>
      <c r="D29" s="2">
        <v>336283.68</v>
      </c>
      <c r="E29" s="4">
        <f t="shared" si="11"/>
        <v>910112.3699999999</v>
      </c>
      <c r="F29" s="52">
        <f t="shared" si="7"/>
        <v>0.05064476391030767</v>
      </c>
      <c r="G29" s="50">
        <v>585695.87</v>
      </c>
      <c r="H29" s="45">
        <v>13117.3</v>
      </c>
      <c r="I29" s="2">
        <v>357099.18</v>
      </c>
      <c r="J29" s="4">
        <f t="shared" si="8"/>
        <v>955912.3500000001</v>
      </c>
      <c r="K29" s="5">
        <f t="shared" si="9"/>
        <v>0.052156089525539816</v>
      </c>
      <c r="L29" s="54">
        <f t="shared" si="12"/>
        <v>-0.04172333083455748</v>
      </c>
      <c r="M29" s="55">
        <f t="shared" si="13"/>
        <v>-0.05829052869849771</v>
      </c>
      <c r="N29" s="56">
        <f t="shared" si="10"/>
        <v>-0.0479123216684042</v>
      </c>
      <c r="O29" s="1"/>
    </row>
    <row r="30" spans="1:15" s="30" customFormat="1" ht="15">
      <c r="A30" s="18" t="s">
        <v>27</v>
      </c>
      <c r="B30" s="50">
        <v>11643.68</v>
      </c>
      <c r="C30" s="45">
        <v>3747.07</v>
      </c>
      <c r="D30" s="2">
        <v>396.18</v>
      </c>
      <c r="E30" s="4">
        <f t="shared" si="11"/>
        <v>15786.93</v>
      </c>
      <c r="F30" s="52">
        <f t="shared" si="7"/>
        <v>0.0008784907985796892</v>
      </c>
      <c r="G30" s="50">
        <v>17151.79</v>
      </c>
      <c r="H30" s="45">
        <v>6442.64</v>
      </c>
      <c r="I30" s="2">
        <v>423.49</v>
      </c>
      <c r="J30" s="4">
        <f t="shared" si="8"/>
        <v>24017.920000000002</v>
      </c>
      <c r="K30" s="5">
        <f t="shared" si="9"/>
        <v>0.001310455697886164</v>
      </c>
      <c r="L30" s="54">
        <f t="shared" si="12"/>
        <v>-0.3476956213818262</v>
      </c>
      <c r="M30" s="55">
        <f t="shared" si="13"/>
        <v>-0.06448794540603087</v>
      </c>
      <c r="N30" s="56">
        <f t="shared" si="10"/>
        <v>-0.34270203248241315</v>
      </c>
      <c r="O30" s="1"/>
    </row>
    <row r="31" spans="1:15" s="30" customFormat="1" ht="15">
      <c r="A31" s="18" t="s">
        <v>23</v>
      </c>
      <c r="B31" s="50">
        <v>284709.55</v>
      </c>
      <c r="C31" s="45">
        <v>488725.56</v>
      </c>
      <c r="D31" s="2">
        <v>11797.07</v>
      </c>
      <c r="E31" s="4">
        <f t="shared" si="11"/>
        <v>785232.1799999999</v>
      </c>
      <c r="F31" s="52">
        <f t="shared" si="7"/>
        <v>0.04369559153544547</v>
      </c>
      <c r="G31" s="50">
        <v>276026.54</v>
      </c>
      <c r="H31" s="45">
        <v>532847.08</v>
      </c>
      <c r="I31" s="2">
        <v>29030.05</v>
      </c>
      <c r="J31" s="4">
        <f t="shared" si="8"/>
        <v>837903.6699999999</v>
      </c>
      <c r="K31" s="5">
        <f t="shared" si="9"/>
        <v>0.04571734932214064</v>
      </c>
      <c r="L31" s="54">
        <f t="shared" si="12"/>
        <v>-0.04381217179514385</v>
      </c>
      <c r="M31" s="55">
        <f t="shared" si="13"/>
        <v>-0.5936255707447973</v>
      </c>
      <c r="N31" s="56">
        <f t="shared" si="10"/>
        <v>-0.06286103270081156</v>
      </c>
      <c r="O31" s="1"/>
    </row>
    <row r="32" spans="1:15" s="30" customFormat="1" ht="15">
      <c r="A32" s="18" t="s">
        <v>24</v>
      </c>
      <c r="B32" s="50">
        <v>32416.63</v>
      </c>
      <c r="C32" s="45">
        <v>7780.32</v>
      </c>
      <c r="D32" s="2">
        <v>2382.69</v>
      </c>
      <c r="E32" s="4">
        <f>SUM(B32:D32)</f>
        <v>42579.64</v>
      </c>
      <c r="F32" s="52">
        <f t="shared" si="7"/>
        <v>0.0023694171030615627</v>
      </c>
      <c r="G32" s="50">
        <v>52116.87</v>
      </c>
      <c r="H32" s="45">
        <v>13241.55</v>
      </c>
      <c r="I32" s="2">
        <v>1499.77</v>
      </c>
      <c r="J32" s="4">
        <f t="shared" si="8"/>
        <v>66858.19</v>
      </c>
      <c r="K32" s="5">
        <f t="shared" si="9"/>
        <v>0.0036478885780224</v>
      </c>
      <c r="L32" s="54">
        <f>IF((G32+H32)=0,"0.00",(B32+C32)/(G32+H32)-1)</f>
        <v>-0.38497671761343066</v>
      </c>
      <c r="M32" s="55">
        <f>IF(I32=0,"0.00%",D32/I32-1)</f>
        <v>0.5887036012188536</v>
      </c>
      <c r="N32" s="56">
        <f t="shared" si="10"/>
        <v>-0.36313501756478905</v>
      </c>
      <c r="O32" s="1"/>
    </row>
    <row r="33" spans="1:15" s="30" customFormat="1" ht="15">
      <c r="A33" s="18" t="s">
        <v>25</v>
      </c>
      <c r="B33" s="50">
        <v>3468422.59</v>
      </c>
      <c r="C33" s="45">
        <v>85382.12</v>
      </c>
      <c r="D33" s="2">
        <v>41000.66</v>
      </c>
      <c r="E33" s="4">
        <f>SUM(B33:D33)</f>
        <v>3594805.37</v>
      </c>
      <c r="F33" s="52">
        <f t="shared" si="7"/>
        <v>0.20003911084864856</v>
      </c>
      <c r="G33" s="50">
        <v>3672857.63</v>
      </c>
      <c r="H33" s="45">
        <v>84562.06</v>
      </c>
      <c r="I33" s="2">
        <v>60889.15</v>
      </c>
      <c r="J33" s="4">
        <f t="shared" si="8"/>
        <v>3818308.84</v>
      </c>
      <c r="K33" s="5">
        <f t="shared" si="9"/>
        <v>0.20833296870283144</v>
      </c>
      <c r="L33" s="54">
        <f>IF((G33+H33)=0,"0.00",(B33+C33)/(G33+H33)-1)</f>
        <v>-0.054190108318722285</v>
      </c>
      <c r="M33" s="55">
        <f>IF(I33=0,"0.00%",D33/I33-1)</f>
        <v>-0.32663438395838995</v>
      </c>
      <c r="N33" s="56">
        <f t="shared" si="10"/>
        <v>-0.05853467578594296</v>
      </c>
      <c r="O33" s="1"/>
    </row>
    <row r="34" spans="1:15" s="30" customFormat="1" ht="15">
      <c r="A34" s="18" t="s">
        <v>14</v>
      </c>
      <c r="B34" s="50">
        <v>42782.84</v>
      </c>
      <c r="C34" s="45">
        <v>96926.97</v>
      </c>
      <c r="D34" s="2">
        <v>20456.2</v>
      </c>
      <c r="E34" s="4">
        <f t="shared" si="11"/>
        <v>160166.01</v>
      </c>
      <c r="F34" s="52">
        <f t="shared" si="7"/>
        <v>0.008912712353207527</v>
      </c>
      <c r="G34" s="50">
        <v>41279.47</v>
      </c>
      <c r="H34" s="45">
        <v>100981.47</v>
      </c>
      <c r="I34" s="2">
        <v>8928.14</v>
      </c>
      <c r="J34" s="4">
        <f t="shared" si="8"/>
        <v>151189.08000000002</v>
      </c>
      <c r="K34" s="5">
        <f t="shared" si="9"/>
        <v>0.008249115299916359</v>
      </c>
      <c r="L34" s="54">
        <f t="shared" si="12"/>
        <v>-0.017932750901266448</v>
      </c>
      <c r="M34" s="55">
        <f t="shared" si="13"/>
        <v>1.2912051110309655</v>
      </c>
      <c r="N34" s="56">
        <f t="shared" si="10"/>
        <v>0.059375518390613946</v>
      </c>
      <c r="O34" s="1"/>
    </row>
    <row r="35" spans="1:15" s="30" customFormat="1" ht="15">
      <c r="A35" s="18" t="s">
        <v>26</v>
      </c>
      <c r="B35" s="50">
        <v>2188543.94</v>
      </c>
      <c r="C35" s="45">
        <v>49.95</v>
      </c>
      <c r="D35" s="11">
        <v>2512363.51</v>
      </c>
      <c r="E35" s="4">
        <f t="shared" si="11"/>
        <v>4700957.4</v>
      </c>
      <c r="F35" s="52">
        <f t="shared" si="7"/>
        <v>0.2615928378991419</v>
      </c>
      <c r="G35" s="50">
        <v>2419009.11</v>
      </c>
      <c r="H35" s="45">
        <v>629.4</v>
      </c>
      <c r="I35" s="11">
        <v>2791876.8</v>
      </c>
      <c r="J35" s="4">
        <f t="shared" si="8"/>
        <v>5211515.31</v>
      </c>
      <c r="K35" s="5">
        <f t="shared" si="9"/>
        <v>0.2843485169661019</v>
      </c>
      <c r="L35" s="54">
        <f t="shared" si="12"/>
        <v>-0.09548724697723532</v>
      </c>
      <c r="M35" s="55">
        <f t="shared" si="13"/>
        <v>-0.10011662763915663</v>
      </c>
      <c r="N35" s="56">
        <f t="shared" si="10"/>
        <v>-0.09796726664514</v>
      </c>
      <c r="O35" s="1"/>
    </row>
    <row r="36" spans="1:15" s="30" customFormat="1" ht="15.75" thickBot="1">
      <c r="A36" s="19" t="s">
        <v>9</v>
      </c>
      <c r="B36" s="50">
        <v>4558.18</v>
      </c>
      <c r="C36" s="45">
        <v>759.13</v>
      </c>
      <c r="D36" s="33">
        <v>85.42</v>
      </c>
      <c r="E36" s="4">
        <f t="shared" si="11"/>
        <v>5402.7300000000005</v>
      </c>
      <c r="F36" s="52">
        <f t="shared" si="7"/>
        <v>0.000300644177950396</v>
      </c>
      <c r="G36" s="50">
        <v>4597.84</v>
      </c>
      <c r="H36" s="45">
        <v>1082.61</v>
      </c>
      <c r="I36" s="33">
        <v>235.16</v>
      </c>
      <c r="J36" s="4">
        <f t="shared" si="8"/>
        <v>5915.61</v>
      </c>
      <c r="K36" s="5">
        <f t="shared" si="9"/>
        <v>0.00032276503672975723</v>
      </c>
      <c r="L36" s="54">
        <f t="shared" si="12"/>
        <v>-0.0639280338705559</v>
      </c>
      <c r="M36" s="55">
        <f t="shared" si="13"/>
        <v>-0.6367579520326586</v>
      </c>
      <c r="N36" s="56">
        <f t="shared" si="10"/>
        <v>-0.08669942744704251</v>
      </c>
      <c r="O36" s="1"/>
    </row>
    <row r="37" spans="1:15" s="30" customFormat="1" ht="16.5" thickBot="1" thickTop="1">
      <c r="A37" s="12" t="s">
        <v>8</v>
      </c>
      <c r="B37" s="13">
        <f>SUM(B23:B36)</f>
        <v>11810292.779999997</v>
      </c>
      <c r="C37" s="13">
        <f>SUM(C23:C36)</f>
        <v>1033897.1399999999</v>
      </c>
      <c r="D37" s="13">
        <f>SUM(D23:D36)</f>
        <v>5126322.720000001</v>
      </c>
      <c r="E37" s="14">
        <f>SUM(E23:E36)</f>
        <v>17970512.64</v>
      </c>
      <c r="F37" s="53">
        <f>IF(E$37=0,"0.00%",E37/E$37)</f>
        <v>1</v>
      </c>
      <c r="G37" s="13">
        <f>SUM(G23:G36)</f>
        <v>11819841.540000001</v>
      </c>
      <c r="H37" s="13">
        <f>SUM(H23:H36)</f>
        <v>1054641.58</v>
      </c>
      <c r="I37" s="14">
        <f>SUM(I23:I36)</f>
        <v>5453431.390000001</v>
      </c>
      <c r="J37" s="14">
        <f>SUM(J23:J36)</f>
        <v>18327914.509999998</v>
      </c>
      <c r="K37" s="15">
        <f>IF(J$37=0,"0.00%",J37/J$37)</f>
        <v>1</v>
      </c>
      <c r="L37" s="57">
        <f>IF(H37=0,"0.00%",(B37+C37)/(G37+H37)-1)</f>
        <v>-0.002352964365065935</v>
      </c>
      <c r="M37" s="58">
        <f>IF(I37=0,"0.00%",D37/I37-1)</f>
        <v>-0.059982173902439095</v>
      </c>
      <c r="N37" s="53">
        <f>IF(J37=0,"0.00%",E37/J37-1)</f>
        <v>-0.01950041123363999</v>
      </c>
      <c r="O37" s="32"/>
    </row>
    <row r="38" spans="3:15" s="30" customFormat="1" ht="15" thickTop="1">
      <c r="C38" s="48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8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6" r:id="rId1"/>
  <headerFooter alignWithMargins="0">
    <oddHeader xml:space="preserve">&amp;C&amp;"Arial,Bold"&amp;14Pacific Land Border Sales Jan - Sep 14-15 </oddHeader>
    <oddFooter>&amp;LStatistics and Reference Materials/Pacific Land Border (Sep 14-15)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2014-10-30T18:50:06Z</cp:lastPrinted>
  <dcterms:created xsi:type="dcterms:W3CDTF">2006-01-31T19:56:50Z</dcterms:created>
  <dcterms:modified xsi:type="dcterms:W3CDTF">2015-10-26T12:47:10Z</dcterms:modified>
  <cp:category/>
  <cp:version/>
  <cp:contentType/>
  <cp:contentStatus/>
</cp:coreProperties>
</file>