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<sst xmlns="http://schemas.openxmlformats.org/spreadsheetml/2006/main" count="90" uniqueCount="33">
  <si>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</si>
  <si>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</si>
  <si>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</si>
  <si>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</si>
  <si>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</si>
  <si>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</si>
  <si>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</si>
  <si>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</si>
  <si>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</si>
  <si>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</si>
  <si>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</si>
  <si>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</si>
  <si>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</si>
  <si>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</si>
  <si>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</si>
  <si>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</si>
  <si>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</si>
  <si>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</si>
  <si>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</si>
  <si>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</si>
  <si>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</si>
  <si>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</si>
  <si>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</si>
  <si>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</si>
  <si>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</si>
  <si>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</si>
  <si>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</si>
  <si>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</si>
  <si>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</si>
  <si>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Oct 11</t>
  </si>
  <si>
    <t>Jan - Oct 11</t>
  </si>
  <si>
    <t>Oct 12</t>
  </si>
  <si>
    <t>Jan - Oct 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</si>
</sst>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3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zoomScale="75" zoomScaleNormal="75" workbookViewId="0" topLeftCell="B1">
      <selection activeCell="D37" sqref="D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60">
        <v>18770.65</v>
      </c>
      <c r="C4" s="61">
        <v>8941.91</v>
      </c>
      <c r="D4" s="61">
        <v>9478.6</v>
      </c>
      <c r="E4" s="4">
        <f>SUM(B4:D4)</f>
        <v>37191.16</v>
      </c>
      <c r="F4" s="53">
        <f>IF(E$18=0,"0.00%",E4/E$18)</f>
        <v>0.0198424241613284</v>
      </c>
      <c r="G4" s="49">
        <v>17786.05</v>
      </c>
      <c r="H4" s="44">
        <v>16877.08</v>
      </c>
      <c r="I4" s="4">
        <v>1831.8</v>
      </c>
      <c r="J4" s="4">
        <f>SUM(G4:I4)</f>
        <v>36494.93000000001</v>
      </c>
      <c r="K4" s="5">
        <f>IF(J$18=0,"0.00%",J4/J$18)</f>
        <v>0.019657726306257884</v>
      </c>
      <c r="L4" s="55">
        <f>IF((G4+H4)=0,"0.00%",(B4+C4)/(G4+H4)-1)</f>
        <v>-0.20051766819672667</v>
      </c>
      <c r="M4" s="56">
        <f>IF(I4=0,"0.00%",D4/I4-1)</f>
        <v>4.1744731957637295</v>
      </c>
      <c r="N4" s="57">
        <f>IF(J4=0,"0.00%",E4/J4-1)</f>
        <v>0.01907744445598314</v>
      </c>
      <c r="O4" s="1"/>
    </row>
    <row r="5" spans="1:15" s="30" customFormat="1" ht="15">
      <c r="A5" s="18" t="s">
        <v>20</v>
      </c>
      <c r="B5" s="50">
        <v>415297.26</v>
      </c>
      <c r="C5" s="2">
        <v>0</v>
      </c>
      <c r="D5" s="2">
        <v>205524.45</v>
      </c>
      <c r="E5" s="4">
        <f aca="true" t="shared" si="0" ref="E5:E17">SUM(B5:D5)</f>
        <v>620821.71</v>
      </c>
      <c r="F5" s="53">
        <f aca="true" t="shared" si="1" ref="F5:F17">IF(E$18=0,"0.00%",E5/E$18)</f>
        <v>0.33122407847405705</v>
      </c>
      <c r="G5" s="50">
        <v>408691.01</v>
      </c>
      <c r="H5" s="45">
        <v>0</v>
      </c>
      <c r="I5" s="2">
        <v>211142.61</v>
      </c>
      <c r="J5" s="4">
        <f aca="true" t="shared" si="2" ref="J5:J16">SUM(G5:I5)</f>
        <v>619833.62</v>
      </c>
      <c r="K5" s="5">
        <f aca="true" t="shared" si="3" ref="K5:K17">IF(J$18=0,"0.00%",J5/J$18)</f>
        <v>0.3338688321193396</v>
      </c>
      <c r="L5" s="55">
        <f aca="true" t="shared" si="4" ref="L5:L17">IF((G5+H5)=0,"0.00%",(B5+C5)/(G5+H5)-1)</f>
        <v>0.01616441232705368</v>
      </c>
      <c r="M5" s="56">
        <f aca="true" t="shared" si="5" ref="M5:M17">IF(I5=0,"0.00%",D5/I5-1)</f>
        <v>-0.02660836673374445</v>
      </c>
      <c r="N5" s="57">
        <f aca="true" t="shared" si="6" ref="N5:N17">IF(J5=0,"0.00%",E5/J5-1)</f>
        <v>0.001594121338561738</v>
      </c>
      <c r="O5" s="1"/>
    </row>
    <row r="6" spans="1:15" s="30" customFormat="1" ht="15">
      <c r="A6" s="18" t="s">
        <v>21</v>
      </c>
      <c r="B6" s="50">
        <v>1164.15</v>
      </c>
      <c r="C6" s="2">
        <v>0</v>
      </c>
      <c r="D6" s="2">
        <v>16159.96</v>
      </c>
      <c r="E6" s="4">
        <f t="shared" si="0"/>
        <v>17324.11</v>
      </c>
      <c r="F6" s="53">
        <f t="shared" si="1"/>
        <v>0.009242850689182885</v>
      </c>
      <c r="G6" s="50">
        <v>1091.35</v>
      </c>
      <c r="H6" s="45">
        <v>0</v>
      </c>
      <c r="I6" s="2">
        <v>16059.67</v>
      </c>
      <c r="J6" s="4">
        <f t="shared" si="2"/>
        <v>17151.02</v>
      </c>
      <c r="K6" s="5">
        <f t="shared" si="3"/>
        <v>0.00923827109774303</v>
      </c>
      <c r="L6" s="55">
        <f t="shared" si="4"/>
        <v>0.06670637284097691</v>
      </c>
      <c r="M6" s="56">
        <f t="shared" si="5"/>
        <v>0.006244835665988102</v>
      </c>
      <c r="N6" s="57">
        <f t="shared" si="6"/>
        <v>0.010092111139745619</v>
      </c>
      <c r="O6" s="1"/>
    </row>
    <row r="7" spans="1:15" s="30" customFormat="1" ht="15">
      <c r="A7" s="18" t="s">
        <v>15</v>
      </c>
      <c r="B7" s="50">
        <v>18356.8</v>
      </c>
      <c r="C7" s="2">
        <v>15394.81</v>
      </c>
      <c r="D7" s="2">
        <v>3333.14</v>
      </c>
      <c r="E7" s="4">
        <f t="shared" si="0"/>
        <v>37084.75</v>
      </c>
      <c r="F7" s="53">
        <f t="shared" si="1"/>
        <v>0.01978565173597229</v>
      </c>
      <c r="G7" s="50">
        <v>10367.37</v>
      </c>
      <c r="H7" s="45">
        <v>21420.05</v>
      </c>
      <c r="I7" s="2">
        <v>3134.83</v>
      </c>
      <c r="J7" s="4">
        <f t="shared" si="2"/>
        <v>34922.25</v>
      </c>
      <c r="K7" s="5">
        <f t="shared" si="3"/>
        <v>0.018810613761931157</v>
      </c>
      <c r="L7" s="55">
        <f t="shared" si="4"/>
        <v>0.06179142566461837</v>
      </c>
      <c r="M7" s="56">
        <f t="shared" si="5"/>
        <v>0.06326020868755244</v>
      </c>
      <c r="N7" s="57">
        <f t="shared" si="6"/>
        <v>0.061923272412287345</v>
      </c>
      <c r="O7" s="1"/>
    </row>
    <row r="8" spans="1:15" s="30" customFormat="1" ht="15">
      <c r="A8" s="18" t="s">
        <v>16</v>
      </c>
      <c r="B8" s="50">
        <v>598.48</v>
      </c>
      <c r="C8" s="2">
        <v>202.99</v>
      </c>
      <c r="D8" s="2">
        <v>88.34</v>
      </c>
      <c r="E8" s="4">
        <f t="shared" si="0"/>
        <v>889.8100000000001</v>
      </c>
      <c r="F8" s="53">
        <f t="shared" si="1"/>
        <v>0.00047473613199995975</v>
      </c>
      <c r="G8" s="50">
        <v>2005.3</v>
      </c>
      <c r="H8" s="45">
        <v>48</v>
      </c>
      <c r="I8" s="2">
        <v>104.71</v>
      </c>
      <c r="J8" s="4">
        <f t="shared" si="2"/>
        <v>2158.01</v>
      </c>
      <c r="K8" s="5">
        <f t="shared" si="3"/>
        <v>0.0011623962546624303</v>
      </c>
      <c r="L8" s="55">
        <f t="shared" si="4"/>
        <v>-0.6096673647299469</v>
      </c>
      <c r="M8" s="56">
        <f t="shared" si="5"/>
        <v>-0.15633654856269685</v>
      </c>
      <c r="N8" s="57">
        <f t="shared" si="6"/>
        <v>-0.5876710487903207</v>
      </c>
      <c r="O8" s="1"/>
    </row>
    <row r="9" spans="1:15" s="30" customFormat="1" ht="15">
      <c r="A9" s="18" t="s">
        <v>22</v>
      </c>
      <c r="B9" s="50">
        <v>76.39</v>
      </c>
      <c r="C9" s="2">
        <v>903.36</v>
      </c>
      <c r="D9" s="2">
        <v>0</v>
      </c>
      <c r="E9" s="4">
        <f t="shared" si="0"/>
        <v>979.75</v>
      </c>
      <c r="F9" s="53">
        <f t="shared" si="1"/>
        <v>0.0005227213959462813</v>
      </c>
      <c r="G9" s="50">
        <v>13.99</v>
      </c>
      <c r="H9" s="45">
        <v>92</v>
      </c>
      <c r="I9" s="2">
        <v>0</v>
      </c>
      <c r="J9" s="4">
        <f t="shared" si="2"/>
        <v>105.99</v>
      </c>
      <c r="K9" s="5">
        <f t="shared" si="3"/>
        <v>5.709073592414816E-05</v>
      </c>
      <c r="L9" s="55">
        <f t="shared" si="4"/>
        <v>8.243796584583452</v>
      </c>
      <c r="M9" s="56" t="str">
        <f t="shared" si="5"/>
        <v>0.00%</v>
      </c>
      <c r="N9" s="57">
        <f t="shared" si="6"/>
        <v>8.243796584583452</v>
      </c>
      <c r="O9" s="1"/>
    </row>
    <row r="10" spans="1:15" s="30" customFormat="1" ht="15">
      <c r="A10" s="18" t="s">
        <v>13</v>
      </c>
      <c r="B10" s="50">
        <v>60669.59</v>
      </c>
      <c r="C10" s="2">
        <v>1843.27</v>
      </c>
      <c r="D10" s="2">
        <v>38827.9</v>
      </c>
      <c r="E10" s="4">
        <f t="shared" si="0"/>
        <v>101340.76</v>
      </c>
      <c r="F10" s="53">
        <f t="shared" si="1"/>
        <v>0.05406785765088753</v>
      </c>
      <c r="G10" s="50">
        <v>51775.99</v>
      </c>
      <c r="H10" s="45">
        <v>1214.6</v>
      </c>
      <c r="I10" s="2">
        <v>35835.8</v>
      </c>
      <c r="J10" s="4">
        <f t="shared" si="2"/>
        <v>88826.39</v>
      </c>
      <c r="K10" s="5">
        <f t="shared" si="3"/>
        <v>0.04784568331526932</v>
      </c>
      <c r="L10" s="55">
        <f t="shared" si="4"/>
        <v>0.17969737645872597</v>
      </c>
      <c r="M10" s="56">
        <f t="shared" si="5"/>
        <v>0.08349471757292992</v>
      </c>
      <c r="N10" s="57">
        <f t="shared" si="6"/>
        <v>0.14088572101151464</v>
      </c>
      <c r="O10" s="1"/>
    </row>
    <row r="11" spans="1:15" s="30" customFormat="1" ht="15">
      <c r="A11" s="18" t="s">
        <v>27</v>
      </c>
      <c r="B11" s="50">
        <v>1927.32</v>
      </c>
      <c r="C11" s="2">
        <v>721.44</v>
      </c>
      <c r="D11" s="2">
        <v>92.94</v>
      </c>
      <c r="E11" s="4">
        <f t="shared" si="0"/>
        <v>2741.7000000000003</v>
      </c>
      <c r="F11" s="53">
        <f t="shared" si="1"/>
        <v>0.0014627662681969068</v>
      </c>
      <c r="G11" s="50">
        <v>5602.82</v>
      </c>
      <c r="H11" s="45">
        <v>1526.18</v>
      </c>
      <c r="I11" s="2">
        <v>117.89</v>
      </c>
      <c r="J11" s="4">
        <f t="shared" si="2"/>
        <v>7246.89</v>
      </c>
      <c r="K11" s="5">
        <f t="shared" si="3"/>
        <v>0.003903484133044156</v>
      </c>
      <c r="L11" s="55">
        <f t="shared" si="4"/>
        <v>-0.6284527984289521</v>
      </c>
      <c r="M11" s="56">
        <f t="shared" si="5"/>
        <v>-0.21163796759691245</v>
      </c>
      <c r="N11" s="57">
        <f t="shared" si="6"/>
        <v>-0.6216721931752793</v>
      </c>
      <c r="O11" s="1"/>
    </row>
    <row r="12" spans="1:15" s="30" customFormat="1" ht="15">
      <c r="A12" s="18" t="s">
        <v>23</v>
      </c>
      <c r="B12" s="50">
        <v>27567.01</v>
      </c>
      <c r="C12" s="2">
        <v>42553.64</v>
      </c>
      <c r="D12" s="2">
        <v>2361.95</v>
      </c>
      <c r="E12" s="4">
        <f t="shared" si="0"/>
        <v>72482.59999999999</v>
      </c>
      <c r="F12" s="53">
        <f t="shared" si="1"/>
        <v>0.038671299672177514</v>
      </c>
      <c r="G12" s="50">
        <v>24530.57</v>
      </c>
      <c r="H12" s="45">
        <v>91012.68</v>
      </c>
      <c r="I12" s="2">
        <v>5772.38</v>
      </c>
      <c r="J12" s="4">
        <f t="shared" si="2"/>
        <v>121315.63</v>
      </c>
      <c r="K12" s="5">
        <f t="shared" si="3"/>
        <v>0.06534577409002422</v>
      </c>
      <c r="L12" s="55">
        <f t="shared" si="4"/>
        <v>-0.3931220560266394</v>
      </c>
      <c r="M12" s="56">
        <f t="shared" si="5"/>
        <v>-0.5908186917701191</v>
      </c>
      <c r="N12" s="57">
        <f t="shared" si="6"/>
        <v>-0.40252875907251207</v>
      </c>
      <c r="O12" s="1"/>
    </row>
    <row r="13" spans="1:15" s="30" customFormat="1" ht="15">
      <c r="A13" s="18" t="s">
        <v>24</v>
      </c>
      <c r="B13" s="50">
        <v>5009.36</v>
      </c>
      <c r="C13" s="2">
        <v>1579.51</v>
      </c>
      <c r="D13" s="2">
        <v>367.78</v>
      </c>
      <c r="E13" s="4">
        <f t="shared" si="0"/>
        <v>6956.65</v>
      </c>
      <c r="F13" s="53">
        <f t="shared" si="1"/>
        <v>0.00371154865946384</v>
      </c>
      <c r="G13" s="50">
        <v>4840.25</v>
      </c>
      <c r="H13" s="45">
        <v>971.84</v>
      </c>
      <c r="I13" s="2">
        <v>354.47</v>
      </c>
      <c r="J13" s="4">
        <f t="shared" si="2"/>
        <v>6166.56</v>
      </c>
      <c r="K13" s="5">
        <f t="shared" si="3"/>
        <v>0.0033215723041835564</v>
      </c>
      <c r="L13" s="55">
        <f t="shared" si="4"/>
        <v>0.13364899717657508</v>
      </c>
      <c r="M13" s="56">
        <f t="shared" si="5"/>
        <v>0.03754901684204581</v>
      </c>
      <c r="N13" s="57">
        <f t="shared" si="6"/>
        <v>0.1281249189175162</v>
      </c>
      <c r="O13" s="1"/>
    </row>
    <row r="14" spans="1:15" s="30" customFormat="1" ht="15">
      <c r="A14" s="18" t="s">
        <v>25</v>
      </c>
      <c r="B14" s="50">
        <v>367984.97</v>
      </c>
      <c r="C14" s="2">
        <v>3975.49</v>
      </c>
      <c r="D14" s="2">
        <v>6087.6</v>
      </c>
      <c r="E14" s="4">
        <f t="shared" si="0"/>
        <v>378048.05999999994</v>
      </c>
      <c r="F14" s="53">
        <f t="shared" si="1"/>
        <v>0.20169819817094511</v>
      </c>
      <c r="G14" s="50">
        <v>328307.37</v>
      </c>
      <c r="H14" s="45">
        <v>3557.05</v>
      </c>
      <c r="I14" s="2">
        <v>3617.86</v>
      </c>
      <c r="J14" s="4">
        <f t="shared" si="2"/>
        <v>335482.27999999997</v>
      </c>
      <c r="K14" s="5">
        <f t="shared" si="3"/>
        <v>0.18070506891887095</v>
      </c>
      <c r="L14" s="55">
        <f t="shared" si="4"/>
        <v>0.12082054472727144</v>
      </c>
      <c r="M14" s="56">
        <f t="shared" si="5"/>
        <v>0.6826521755955179</v>
      </c>
      <c r="N14" s="57">
        <f t="shared" si="6"/>
        <v>0.12687936900869978</v>
      </c>
      <c r="O14" s="1"/>
    </row>
    <row r="15" spans="1:15" s="30" customFormat="1" ht="15">
      <c r="A15" s="18" t="s">
        <v>14</v>
      </c>
      <c r="B15" s="50">
        <v>2870.69</v>
      </c>
      <c r="C15" s="2">
        <v>7699.48</v>
      </c>
      <c r="D15" s="2">
        <v>1160.65</v>
      </c>
      <c r="E15" s="4">
        <f t="shared" si="0"/>
        <v>11730.82</v>
      </c>
      <c r="F15" s="53">
        <f t="shared" si="1"/>
        <v>0.006258689059448385</v>
      </c>
      <c r="G15" s="50">
        <v>2553.09</v>
      </c>
      <c r="H15" s="45">
        <v>9045.9</v>
      </c>
      <c r="I15" s="2">
        <v>1423.66</v>
      </c>
      <c r="J15" s="4">
        <f t="shared" si="2"/>
        <v>13022.65</v>
      </c>
      <c r="K15" s="5">
        <f t="shared" si="3"/>
        <v>0.007014554884258968</v>
      </c>
      <c r="L15" s="55">
        <f t="shared" si="4"/>
        <v>-0.08869910224942001</v>
      </c>
      <c r="M15" s="56">
        <f t="shared" si="5"/>
        <v>-0.18474214348931628</v>
      </c>
      <c r="N15" s="57">
        <f t="shared" si="6"/>
        <v>-0.09919870379684625</v>
      </c>
      <c r="O15" s="1"/>
    </row>
    <row r="16" spans="1:15" s="30" customFormat="1" ht="15">
      <c r="A16" s="18" t="s">
        <v>26</v>
      </c>
      <c r="B16" s="50">
        <v>284065.71</v>
      </c>
      <c r="C16" s="2">
        <v>0</v>
      </c>
      <c r="D16" s="2">
        <v>302034.58</v>
      </c>
      <c r="E16" s="4">
        <f t="shared" si="0"/>
        <v>586100.29</v>
      </c>
      <c r="F16" s="53">
        <f t="shared" si="1"/>
        <v>0.31269932304498116</v>
      </c>
      <c r="G16" s="50">
        <v>270369.41</v>
      </c>
      <c r="H16" s="45">
        <v>0</v>
      </c>
      <c r="I16" s="11">
        <v>302550.89</v>
      </c>
      <c r="J16" s="4">
        <f t="shared" si="2"/>
        <v>572920.3</v>
      </c>
      <c r="K16" s="5">
        <f t="shared" si="3"/>
        <v>0.3085993164721554</v>
      </c>
      <c r="L16" s="55">
        <f t="shared" si="4"/>
        <v>0.05065772788423084</v>
      </c>
      <c r="M16" s="56">
        <f t="shared" si="5"/>
        <v>-0.0017065228266226473</v>
      </c>
      <c r="N16" s="57">
        <f t="shared" si="6"/>
        <v>0.02300492756147765</v>
      </c>
      <c r="O16" s="1"/>
    </row>
    <row r="17" spans="1:15" s="30" customFormat="1" ht="15.75" thickBot="1">
      <c r="A17" s="19" t="s">
        <v>9</v>
      </c>
      <c r="B17" s="52">
        <v>141.45</v>
      </c>
      <c r="C17" s="33">
        <v>383.38</v>
      </c>
      <c r="D17" s="33">
        <v>108.42</v>
      </c>
      <c r="E17" s="4">
        <f t="shared" si="0"/>
        <v>633.2499999999999</v>
      </c>
      <c r="F17" s="53">
        <f t="shared" si="1"/>
        <v>0.00033785488541258744</v>
      </c>
      <c r="G17" s="51">
        <v>266.05</v>
      </c>
      <c r="H17" s="45">
        <v>356.95</v>
      </c>
      <c r="I17" s="33">
        <v>248.85</v>
      </c>
      <c r="J17" s="4">
        <f>SUM(G17:I17)</f>
        <v>871.85</v>
      </c>
      <c r="K17" s="5">
        <f t="shared" si="3"/>
        <v>0.00046961560633520686</v>
      </c>
      <c r="L17" s="55">
        <f t="shared" si="4"/>
        <v>-0.15757624398073844</v>
      </c>
      <c r="M17" s="56">
        <f t="shared" si="5"/>
        <v>-0.5643158529234478</v>
      </c>
      <c r="N17" s="57">
        <f t="shared" si="6"/>
        <v>-0.27367092963239104</v>
      </c>
      <c r="O17" s="1"/>
    </row>
    <row r="18" spans="1:251" s="30" customFormat="1" ht="16.5" thickBot="1" thickTop="1">
      <c r="A18" s="12" t="s">
        <v>8</v>
      </c>
      <c r="B18" s="13">
        <f>SUM(B4:B17)</f>
        <v>1204499.8299999998</v>
      </c>
      <c r="C18" s="13">
        <f>SUM(C4:C17)</f>
        <v>84199.28</v>
      </c>
      <c r="D18" s="13">
        <f>SUM(D4:D17)</f>
        <v>585626.3100000002</v>
      </c>
      <c r="E18" s="14">
        <f>SUM(E4:E17)</f>
        <v>1874325.4200000002</v>
      </c>
      <c r="F18" s="54">
        <f>IF(E$18=0,"0.00%",E18/E$18)</f>
        <v>1</v>
      </c>
      <c r="G18" s="13">
        <f>SUM(G4:G17)</f>
        <v>1128200.6199999999</v>
      </c>
      <c r="H18" s="13">
        <f>SUM(H4:H17)</f>
        <v>146122.33</v>
      </c>
      <c r="I18" s="14">
        <f>SUM(I4:I17)</f>
        <v>582195.4199999999</v>
      </c>
      <c r="J18" s="14">
        <f>SUM(J4:J17)</f>
        <v>1856518.37</v>
      </c>
      <c r="K18" s="15">
        <f>IF(J$18=0,"0.00%",J18/J$18)</f>
        <v>1</v>
      </c>
      <c r="L18" s="58">
        <f>IF(H18=0,"0.00%",(B18+C18)/(G18+H18)-1)</f>
        <v>0.011281410257894198</v>
      </c>
      <c r="M18" s="59">
        <f>IF(I18=0,"0.00%",D18/I18-1)</f>
        <v>0.005893021281411448</v>
      </c>
      <c r="N18" s="54">
        <f>IF(J18=0,"0.00%",E18/J18-1)</f>
        <v>0.009591636844401341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9">
        <v>230978.64</v>
      </c>
      <c r="C23" s="44">
        <v>112683.04</v>
      </c>
      <c r="D23" s="4">
        <v>57689.39</v>
      </c>
      <c r="E23" s="4">
        <f aca="true" t="shared" si="7" ref="E23:E36">SUM(B23:D23)</f>
        <v>401351.07</v>
      </c>
      <c r="F23" s="53">
        <f>IF(E$37=0,"0.00%",E23/E$37)</f>
        <v>0.019135987179053408</v>
      </c>
      <c r="G23" s="49">
        <v>218137.8</v>
      </c>
      <c r="H23" s="62">
        <v>129607.72</v>
      </c>
      <c r="I23" s="4">
        <v>27190.2</v>
      </c>
      <c r="J23" s="4">
        <f>SUM(G23:I23)</f>
        <v>374935.72000000003</v>
      </c>
      <c r="K23" s="5">
        <f>IF(J$37=0,"0.00%",J23/J$37)</f>
        <v>0.018460979930054973</v>
      </c>
      <c r="L23" s="55">
        <f>IF((G23+H23)=0,"0.00",(B23+C23)/(G23+H23)-1)</f>
        <v>-0.011743760207176823</v>
      </c>
      <c r="M23" s="56">
        <f>IF(I23=0,"0.00%",D23/I23-1)</f>
        <v>1.121697891151959</v>
      </c>
      <c r="N23" s="57">
        <f>IF(J23=0,"0.00%",E23/J23-1)</f>
        <v>0.0704530099186067</v>
      </c>
      <c r="O23" s="1"/>
    </row>
    <row r="24" spans="1:15" s="30" customFormat="1" ht="15">
      <c r="A24" s="18" t="s">
        <v>20</v>
      </c>
      <c r="B24" s="50">
        <v>4969150.42</v>
      </c>
      <c r="C24" s="45">
        <v>0</v>
      </c>
      <c r="D24" s="2">
        <v>2312922.58</v>
      </c>
      <c r="E24" s="4">
        <f t="shared" si="7"/>
        <v>7282073</v>
      </c>
      <c r="F24" s="53">
        <f aca="true" t="shared" si="8" ref="F24:F36">IF(E$37=0,"0.00%",E24/E$37)</f>
        <v>0.347201405405325</v>
      </c>
      <c r="G24" s="50">
        <v>4781588.04</v>
      </c>
      <c r="H24" s="63">
        <v>0</v>
      </c>
      <c r="I24" s="2">
        <v>2339497.31</v>
      </c>
      <c r="J24" s="4">
        <f aca="true" t="shared" si="9" ref="J24:J36">SUM(G24:I24)</f>
        <v>7121085.35</v>
      </c>
      <c r="K24" s="5">
        <f aca="true" t="shared" si="10" ref="K24:K36">IF(J$37=0,"0.00%",J24/J$37)</f>
        <v>0.35062600524313464</v>
      </c>
      <c r="L24" s="55">
        <f aca="true" t="shared" si="11" ref="L24:L36">IF((G24+H24)=0,"0.00",(B24+C24)/(G24+H24)-1)</f>
        <v>0.03922595975039278</v>
      </c>
      <c r="M24" s="56">
        <f aca="true" t="shared" si="12" ref="M24:M36">IF(I24=0,"0.00%",D24/I24-1)</f>
        <v>-0.011359162451868743</v>
      </c>
      <c r="N24" s="57">
        <f aca="true" t="shared" si="13" ref="N24:N36">IF(J24=0,"0.00%",E24/J24-1)</f>
        <v>0.022607178834052277</v>
      </c>
      <c r="O24" s="1"/>
    </row>
    <row r="25" spans="1:15" s="30" customFormat="1" ht="15">
      <c r="A25" s="18" t="s">
        <v>21</v>
      </c>
      <c r="B25" s="50">
        <v>18580.33</v>
      </c>
      <c r="C25" s="45">
        <v>0</v>
      </c>
      <c r="D25" s="2">
        <v>240562.7</v>
      </c>
      <c r="E25" s="4">
        <f t="shared" si="7"/>
        <v>259143.03000000003</v>
      </c>
      <c r="F25" s="53">
        <f t="shared" si="8"/>
        <v>0.012355660842317059</v>
      </c>
      <c r="G25" s="50">
        <v>19530.36</v>
      </c>
      <c r="H25" s="63">
        <v>0</v>
      </c>
      <c r="I25" s="2">
        <v>232605.08</v>
      </c>
      <c r="J25" s="4">
        <f t="shared" si="9"/>
        <v>252135.44</v>
      </c>
      <c r="K25" s="5">
        <f t="shared" si="10"/>
        <v>0.012414574150191876</v>
      </c>
      <c r="L25" s="55">
        <f t="shared" si="11"/>
        <v>-0.048643752598518386</v>
      </c>
      <c r="M25" s="56">
        <f t="shared" si="12"/>
        <v>0.03421086074302426</v>
      </c>
      <c r="N25" s="57">
        <f t="shared" si="13"/>
        <v>0.027792959212715296</v>
      </c>
      <c r="O25" s="1"/>
    </row>
    <row r="26" spans="1:15" s="30" customFormat="1" ht="15">
      <c r="A26" s="18" t="s">
        <v>15</v>
      </c>
      <c r="B26" s="50">
        <v>123566.84</v>
      </c>
      <c r="C26" s="45">
        <v>251422.28</v>
      </c>
      <c r="D26" s="2">
        <v>36654.99</v>
      </c>
      <c r="E26" s="4">
        <f t="shared" si="7"/>
        <v>411644.11</v>
      </c>
      <c r="F26" s="53">
        <f t="shared" si="8"/>
        <v>0.01962674825133231</v>
      </c>
      <c r="G26" s="50">
        <v>125488.07</v>
      </c>
      <c r="H26" s="2">
        <v>258730.86</v>
      </c>
      <c r="I26" s="2">
        <v>43486.4</v>
      </c>
      <c r="J26" s="4">
        <f t="shared" si="9"/>
        <v>427705.33</v>
      </c>
      <c r="K26" s="5">
        <f t="shared" si="10"/>
        <v>0.02105923520199019</v>
      </c>
      <c r="L26" s="55">
        <f t="shared" si="11"/>
        <v>-0.024022267721166113</v>
      </c>
      <c r="M26" s="56">
        <f t="shared" si="12"/>
        <v>-0.15709302218624677</v>
      </c>
      <c r="N26" s="57">
        <f t="shared" si="13"/>
        <v>-0.037552068850767006</v>
      </c>
      <c r="O26" s="1"/>
    </row>
    <row r="27" spans="1:15" s="30" customFormat="1" ht="15">
      <c r="A27" s="18" t="s">
        <v>16</v>
      </c>
      <c r="B27" s="50">
        <v>7645.68</v>
      </c>
      <c r="C27" s="45">
        <v>1259.33</v>
      </c>
      <c r="D27" s="2">
        <v>1233.57</v>
      </c>
      <c r="E27" s="4">
        <f t="shared" si="7"/>
        <v>10138.58</v>
      </c>
      <c r="F27" s="53">
        <f t="shared" si="8"/>
        <v>0.00048339658567200854</v>
      </c>
      <c r="G27" s="50">
        <v>9425.9</v>
      </c>
      <c r="H27" s="2">
        <v>1577.84</v>
      </c>
      <c r="I27" s="2">
        <v>2403.33</v>
      </c>
      <c r="J27" s="4">
        <f t="shared" si="9"/>
        <v>13407.07</v>
      </c>
      <c r="K27" s="5">
        <f t="shared" si="10"/>
        <v>0.000660133556202226</v>
      </c>
      <c r="L27" s="55">
        <f t="shared" si="11"/>
        <v>-0.19072878857552067</v>
      </c>
      <c r="M27" s="56">
        <f t="shared" si="12"/>
        <v>-0.48672466952103954</v>
      </c>
      <c r="N27" s="57">
        <f t="shared" si="13"/>
        <v>-0.24378853843531811</v>
      </c>
      <c r="O27" s="1"/>
    </row>
    <row r="28" spans="1:15" s="30" customFormat="1" ht="15">
      <c r="A28" s="18" t="s">
        <v>22</v>
      </c>
      <c r="B28" s="50">
        <v>1393.51</v>
      </c>
      <c r="C28" s="45">
        <v>10313.46</v>
      </c>
      <c r="D28" s="2">
        <v>0</v>
      </c>
      <c r="E28" s="4">
        <f t="shared" si="7"/>
        <v>11706.97</v>
      </c>
      <c r="F28" s="53">
        <f t="shared" si="8"/>
        <v>0.0005581757333437852</v>
      </c>
      <c r="G28" s="50">
        <v>1243.62</v>
      </c>
      <c r="H28" s="2">
        <v>675.95</v>
      </c>
      <c r="I28" s="2">
        <v>2.87</v>
      </c>
      <c r="J28" s="4">
        <f t="shared" si="9"/>
        <v>1922.4399999999998</v>
      </c>
      <c r="K28" s="5">
        <f t="shared" si="10"/>
        <v>9.465656208145459E-05</v>
      </c>
      <c r="L28" s="55">
        <f t="shared" si="11"/>
        <v>5.098746073339341</v>
      </c>
      <c r="M28" s="56">
        <f t="shared" si="12"/>
        <v>-1</v>
      </c>
      <c r="N28" s="57">
        <f t="shared" si="13"/>
        <v>5.089641289194981</v>
      </c>
      <c r="O28" s="1"/>
    </row>
    <row r="29" spans="1:15" s="30" customFormat="1" ht="15">
      <c r="A29" s="18" t="s">
        <v>13</v>
      </c>
      <c r="B29" s="50">
        <v>617768.23</v>
      </c>
      <c r="C29" s="45">
        <v>20587.15</v>
      </c>
      <c r="D29" s="2">
        <v>440618.5</v>
      </c>
      <c r="E29" s="4">
        <f t="shared" si="7"/>
        <v>1078973.88</v>
      </c>
      <c r="F29" s="53">
        <f t="shared" si="8"/>
        <v>0.05144431366338081</v>
      </c>
      <c r="G29" s="50">
        <v>576177.8</v>
      </c>
      <c r="H29" s="2">
        <v>15701.15</v>
      </c>
      <c r="I29" s="2">
        <v>402193.77</v>
      </c>
      <c r="J29" s="4">
        <f t="shared" si="9"/>
        <v>994072.7200000001</v>
      </c>
      <c r="K29" s="5">
        <f t="shared" si="10"/>
        <v>0.04894587406325318</v>
      </c>
      <c r="L29" s="55">
        <f t="shared" si="11"/>
        <v>0.0785235393149224</v>
      </c>
      <c r="M29" s="56">
        <f t="shared" si="12"/>
        <v>0.09553785480068466</v>
      </c>
      <c r="N29" s="57">
        <f t="shared" si="13"/>
        <v>0.08540739353555526</v>
      </c>
      <c r="O29" s="1"/>
    </row>
    <row r="30" spans="1:15" s="30" customFormat="1" ht="15">
      <c r="A30" s="18" t="s">
        <v>27</v>
      </c>
      <c r="B30" s="50">
        <v>40058.48</v>
      </c>
      <c r="C30" s="45">
        <v>10037.07</v>
      </c>
      <c r="D30" s="2">
        <v>1489.83</v>
      </c>
      <c r="E30" s="4">
        <f t="shared" si="7"/>
        <v>51585.380000000005</v>
      </c>
      <c r="F30" s="53">
        <f t="shared" si="8"/>
        <v>0.0024595354144853736</v>
      </c>
      <c r="G30" s="50">
        <v>49894.13</v>
      </c>
      <c r="H30" s="2">
        <v>14441.6</v>
      </c>
      <c r="I30" s="2">
        <v>2424.61</v>
      </c>
      <c r="J30" s="4">
        <f t="shared" si="9"/>
        <v>66760.34</v>
      </c>
      <c r="K30" s="5">
        <f t="shared" si="10"/>
        <v>0.0032871269156847633</v>
      </c>
      <c r="L30" s="55">
        <f t="shared" si="11"/>
        <v>-0.22134170234797979</v>
      </c>
      <c r="M30" s="56">
        <f t="shared" si="12"/>
        <v>-0.38553829275636087</v>
      </c>
      <c r="N30" s="57">
        <f t="shared" si="13"/>
        <v>-0.2273050137252146</v>
      </c>
      <c r="O30" s="1"/>
    </row>
    <row r="31" spans="1:15" s="30" customFormat="1" ht="15">
      <c r="A31" s="18" t="s">
        <v>23</v>
      </c>
      <c r="B31" s="50">
        <v>304440.77</v>
      </c>
      <c r="C31" s="45">
        <v>775868.7</v>
      </c>
      <c r="D31" s="2">
        <v>42384.46</v>
      </c>
      <c r="E31" s="4">
        <f t="shared" si="7"/>
        <v>1122693.93</v>
      </c>
      <c r="F31" s="53">
        <f t="shared" si="8"/>
        <v>0.0535288386062633</v>
      </c>
      <c r="G31" s="50">
        <v>347078.12</v>
      </c>
      <c r="H31" s="2">
        <v>862170.99</v>
      </c>
      <c r="I31" s="2">
        <v>57154.06</v>
      </c>
      <c r="J31" s="4">
        <f t="shared" si="9"/>
        <v>1266403.17</v>
      </c>
      <c r="K31" s="5">
        <f t="shared" si="10"/>
        <v>0.06235480445748938</v>
      </c>
      <c r="L31" s="55">
        <f t="shared" si="11"/>
        <v>-0.10662785602546354</v>
      </c>
      <c r="M31" s="56">
        <f t="shared" si="12"/>
        <v>-0.258417337281026</v>
      </c>
      <c r="N31" s="57">
        <f t="shared" si="13"/>
        <v>-0.11347826932555771</v>
      </c>
      <c r="O31" s="1"/>
    </row>
    <row r="32" spans="1:15" s="30" customFormat="1" ht="15">
      <c r="A32" s="18" t="s">
        <v>24</v>
      </c>
      <c r="B32" s="50">
        <v>58633.22</v>
      </c>
      <c r="C32" s="45">
        <v>13288.47</v>
      </c>
      <c r="D32" s="2">
        <v>3100.85</v>
      </c>
      <c r="E32" s="4">
        <f t="shared" si="7"/>
        <v>75022.54000000001</v>
      </c>
      <c r="F32" s="53">
        <f t="shared" si="8"/>
        <v>0.0035769939857891037</v>
      </c>
      <c r="G32" s="50">
        <v>51942.98</v>
      </c>
      <c r="H32" s="2">
        <v>8381.62</v>
      </c>
      <c r="I32" s="2">
        <v>3702.45</v>
      </c>
      <c r="J32" s="4">
        <f t="shared" si="9"/>
        <v>64027.05</v>
      </c>
      <c r="K32" s="5">
        <f t="shared" si="10"/>
        <v>0.003152545948491187</v>
      </c>
      <c r="L32" s="55">
        <f t="shared" si="11"/>
        <v>0.19224478902470965</v>
      </c>
      <c r="M32" s="56">
        <f t="shared" si="12"/>
        <v>-0.1624870018501262</v>
      </c>
      <c r="N32" s="57">
        <f t="shared" si="13"/>
        <v>0.17173194766899313</v>
      </c>
      <c r="O32" s="1"/>
    </row>
    <row r="33" spans="1:15" s="30" customFormat="1" ht="15">
      <c r="A33" s="18" t="s">
        <v>25</v>
      </c>
      <c r="B33" s="50">
        <v>3996024.27</v>
      </c>
      <c r="C33" s="45">
        <v>50052.03</v>
      </c>
      <c r="D33" s="2">
        <v>62347.19</v>
      </c>
      <c r="E33" s="4">
        <f t="shared" si="7"/>
        <v>4108423.4899999998</v>
      </c>
      <c r="F33" s="53">
        <f t="shared" si="8"/>
        <v>0.1958852114951677</v>
      </c>
      <c r="G33" s="50">
        <v>3568386.46</v>
      </c>
      <c r="H33" s="2">
        <v>71726.99</v>
      </c>
      <c r="I33" s="2">
        <v>52541.4</v>
      </c>
      <c r="J33" s="4">
        <f t="shared" si="9"/>
        <v>3692654.85</v>
      </c>
      <c r="K33" s="5">
        <f t="shared" si="10"/>
        <v>0.18181790487838861</v>
      </c>
      <c r="L33" s="55">
        <f t="shared" si="11"/>
        <v>0.11152477953674755</v>
      </c>
      <c r="M33" s="56">
        <f t="shared" si="12"/>
        <v>0.1866297814675666</v>
      </c>
      <c r="N33" s="57">
        <f t="shared" si="13"/>
        <v>0.11259342042216591</v>
      </c>
      <c r="O33" s="1"/>
    </row>
    <row r="34" spans="1:15" s="30" customFormat="1" ht="15">
      <c r="A34" s="18" t="s">
        <v>14</v>
      </c>
      <c r="B34" s="50">
        <v>34125.68</v>
      </c>
      <c r="C34" s="45">
        <v>110656.03</v>
      </c>
      <c r="D34" s="2">
        <v>13489.93</v>
      </c>
      <c r="E34" s="4">
        <f t="shared" si="7"/>
        <v>158271.63999999998</v>
      </c>
      <c r="F34" s="53">
        <f t="shared" si="8"/>
        <v>0.0075462215009113</v>
      </c>
      <c r="G34" s="50">
        <v>32247.03</v>
      </c>
      <c r="H34" s="2">
        <v>116467.84</v>
      </c>
      <c r="I34" s="2">
        <v>19543.29</v>
      </c>
      <c r="J34" s="4">
        <f t="shared" si="9"/>
        <v>168258.16</v>
      </c>
      <c r="K34" s="5">
        <f t="shared" si="10"/>
        <v>0.008284648138694221</v>
      </c>
      <c r="L34" s="55">
        <f t="shared" si="11"/>
        <v>-0.026447657856944695</v>
      </c>
      <c r="M34" s="56">
        <f t="shared" si="12"/>
        <v>-0.3097410927228732</v>
      </c>
      <c r="N34" s="57">
        <f t="shared" si="13"/>
        <v>-0.05935236662519083</v>
      </c>
      <c r="O34" s="1"/>
    </row>
    <row r="35" spans="1:15" s="30" customFormat="1" ht="15">
      <c r="A35" s="18" t="s">
        <v>26</v>
      </c>
      <c r="B35" s="50">
        <v>2931674.29</v>
      </c>
      <c r="C35" s="45">
        <v>44.95</v>
      </c>
      <c r="D35" s="11">
        <v>3063974.79</v>
      </c>
      <c r="E35" s="4">
        <f t="shared" si="7"/>
        <v>5995694.03</v>
      </c>
      <c r="F35" s="53">
        <f t="shared" si="8"/>
        <v>0.2858682402107638</v>
      </c>
      <c r="G35" s="50">
        <v>2858611.61</v>
      </c>
      <c r="H35" s="2">
        <v>0</v>
      </c>
      <c r="I35" s="11">
        <v>2997318.13</v>
      </c>
      <c r="J35" s="4">
        <f t="shared" si="9"/>
        <v>5855929.74</v>
      </c>
      <c r="K35" s="5">
        <f t="shared" si="10"/>
        <v>0.2883326277953779</v>
      </c>
      <c r="L35" s="55">
        <f t="shared" si="11"/>
        <v>0.025574523570902397</v>
      </c>
      <c r="M35" s="56">
        <f t="shared" si="12"/>
        <v>0.02223876716082862</v>
      </c>
      <c r="N35" s="57">
        <f t="shared" si="13"/>
        <v>0.023867139157308204</v>
      </c>
      <c r="O35" s="1"/>
    </row>
    <row r="36" spans="1:15" s="30" customFormat="1" ht="15.75" thickBot="1">
      <c r="A36" s="19" t="s">
        <v>9</v>
      </c>
      <c r="B36" s="50">
        <v>1756.88</v>
      </c>
      <c r="C36" s="45">
        <v>4161.89</v>
      </c>
      <c r="D36" s="33">
        <v>987.24</v>
      </c>
      <c r="E36" s="4">
        <f t="shared" si="7"/>
        <v>6906.01</v>
      </c>
      <c r="F36" s="53">
        <f t="shared" si="8"/>
        <v>0.0003292711261948663</v>
      </c>
      <c r="G36" s="51">
        <v>3209.06</v>
      </c>
      <c r="H36" s="33">
        <v>4076.39</v>
      </c>
      <c r="I36" s="33">
        <v>3049.78</v>
      </c>
      <c r="J36" s="4">
        <f t="shared" si="9"/>
        <v>10335.23</v>
      </c>
      <c r="K36" s="5">
        <f t="shared" si="10"/>
        <v>0.0005088831589652275</v>
      </c>
      <c r="L36" s="55">
        <f t="shared" si="11"/>
        <v>-0.18759033415918025</v>
      </c>
      <c r="M36" s="56">
        <f t="shared" si="12"/>
        <v>-0.6762914046259074</v>
      </c>
      <c r="N36" s="57">
        <f t="shared" si="13"/>
        <v>-0.3317990988105731</v>
      </c>
      <c r="O36" s="1"/>
    </row>
    <row r="37" spans="1:15" s="30" customFormat="1" ht="16.5" thickBot="1" thickTop="1">
      <c r="A37" s="12" t="s">
        <v>8</v>
      </c>
      <c r="B37" s="13">
        <f>SUM(B23:B36)</f>
        <v>13335797.24</v>
      </c>
      <c r="C37" s="13">
        <f>SUM(C23:C36)</f>
        <v>1360374.4</v>
      </c>
      <c r="D37" s="13">
        <f>SUM(D23:D36)</f>
        <v>6277456.020000001</v>
      </c>
      <c r="E37" s="14">
        <f>SUM(E23:E36)</f>
        <v>20973627.660000004</v>
      </c>
      <c r="F37" s="54">
        <f>IF(E$37=0,"0.00%",E37/E$37)</f>
        <v>1</v>
      </c>
      <c r="G37" s="13">
        <f>SUM(G23:G36)</f>
        <v>12642960.98</v>
      </c>
      <c r="H37" s="13">
        <f>SUM(H23:H36)</f>
        <v>1483558.95</v>
      </c>
      <c r="I37" s="14">
        <f>SUM(I23:I36)</f>
        <v>6183112.680000001</v>
      </c>
      <c r="J37" s="14">
        <f>SUM(J23:J36)</f>
        <v>20309632.610000003</v>
      </c>
      <c r="K37" s="15">
        <f>IF(J$37=0,"0.00%",J37/J$37)</f>
        <v>1</v>
      </c>
      <c r="L37" s="58">
        <f>IF(H37=0,"0.00%",(B37+C37)/(G37+H37)-1)</f>
        <v>0.040324985404951</v>
      </c>
      <c r="M37" s="59">
        <f>IF(I37=0,"0.00%",D37/I37-1)</f>
        <v>0.015258227511390166</v>
      </c>
      <c r="N37" s="54">
        <f>IF(J37=0,"0.00%",E37/J37-1)</f>
        <v>0.03269360223055262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9" r:id="rId1"/>
  <headerFooter alignWithMargins="0">
    <oddHeader xml:space="preserve">&amp;C&amp;"Arial,Bold"&amp;14Pacific Land Border Sales Jan - Oct 11-12 </oddHeader>
    <oddFooter>&amp;LStatistics and Reference Materials/Pacific Land Border (Oct 11-12)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2012-11-23T13:43:46Z</cp:lastPrinted>
  <dcterms:created xsi:type="dcterms:W3CDTF">2006-01-31T19:56:50Z</dcterms:created>
  <dcterms:modified xsi:type="dcterms:W3CDTF">2012-11-23T13:44:13Z</dcterms:modified>
  <cp:category/>
  <cp:version/>
  <cp:contentType/>
  <cp:contentStatus/>
</cp:coreProperties>
</file>