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<sst xmlns="http://schemas.openxmlformats.org/spreadsheetml/2006/main" count="90" uniqueCount="33">
  <si>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</si>
  <si>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</si>
  <si>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</si>
  <si>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</si>
  <si>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</si>
  <si>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</si>
  <si>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</si>
  <si>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</si>
  <si>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</si>
  <si>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</si>
  <si>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</si>
  <si>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</si>
  <si>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</si>
  <si>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</si>
  <si>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</si>
  <si>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</si>
  <si>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</si>
  <si>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</si>
  <si>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</si>
  <si>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</si>
  <si>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</si>
  <si>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</si>
  <si>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</si>
  <si>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</si>
  <si>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</si>
  <si>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</si>
  <si>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</si>
  <si>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</si>
  <si>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</si>
  <si>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May 14</t>
  </si>
  <si>
    <t>May 13</t>
  </si>
  <si>
    <t>Jan - May 14</t>
  </si>
  <si>
    <t>Jan -May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</si>
</sst>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D14">
      <selection activeCell="D18" sqref="D18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5" thickBot="1" thickTop="1">
      <c r="A1" s="21" t="s">
        <v>28</v>
      </c>
      <c r="B1" s="38"/>
      <c r="C1" s="25"/>
      <c r="D1" s="31" t="s">
        <v>29</v>
      </c>
      <c r="E1" s="26"/>
      <c r="F1" s="27"/>
      <c r="G1" s="28"/>
      <c r="H1" s="26"/>
      <c r="I1" s="31" t="s">
        <v>30</v>
      </c>
      <c r="J1" s="26"/>
      <c r="K1" s="27"/>
      <c r="L1" s="28"/>
      <c r="M1" s="25" t="s">
        <v>12</v>
      </c>
      <c r="N1" s="27"/>
    </row>
    <row r="2" spans="1:14" s="30" customFormat="1" ht="14.2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4.2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4.25" thickTop="1">
      <c r="A4" s="17" t="s">
        <v>19</v>
      </c>
      <c r="B4" s="60">
        <v>30505.46</v>
      </c>
      <c r="C4" s="60">
        <v>9064.41</v>
      </c>
      <c r="D4" s="60">
        <v>9839.17</v>
      </c>
      <c r="E4" s="4">
        <f>SUM(B4:D4)</f>
        <v>49409.03999999999</v>
      </c>
      <c r="F4" s="53">
        <f>IF(E$18=0,"0.00%",E4/E$18)</f>
        <v>0.023877271744129992</v>
      </c>
      <c r="G4" s="49">
        <v>34961.49</v>
      </c>
      <c r="H4" s="44">
        <v>14021.13</v>
      </c>
      <c r="I4" s="4">
        <v>9410.52</v>
      </c>
      <c r="J4" s="4">
        <f>SUM(G4:I4)</f>
        <v>58393.14</v>
      </c>
      <c r="K4" s="5">
        <f>IF(J$18=0,"0.00%",J4/J$18)</f>
        <v>0.024911173129017236</v>
      </c>
      <c r="L4" s="55">
        <f>IF((G4+H4)=0,"0.00%",(B4+C4)/(G4+H4)-1)</f>
        <v>-0.1921650985594483</v>
      </c>
      <c r="M4" s="56">
        <f>IF(I4=0,"0.00%",D4/I4-1)</f>
        <v>0.045550086498939546</v>
      </c>
      <c r="N4" s="57">
        <f>IF(J4=0,"0.00%",E4/J4-1)</f>
        <v>-0.15385540150778</v>
      </c>
      <c r="O4" s="1"/>
    </row>
    <row r="5" spans="1:15" s="30" customFormat="1" ht="13.5">
      <c r="A5" s="18" t="s">
        <v>20</v>
      </c>
      <c r="B5" s="2">
        <v>497076.1</v>
      </c>
      <c r="C5" s="2">
        <v>0</v>
      </c>
      <c r="D5" s="2">
        <v>205017.3</v>
      </c>
      <c r="E5" s="4">
        <f aca="true" t="shared" si="0" ref="E5:E17">SUM(B5:D5)</f>
        <v>702093.3999999999</v>
      </c>
      <c r="F5" s="53">
        <f aca="true" t="shared" si="1" ref="F5:F17">IF(E$18=0,"0.00%",E5/E$18)</f>
        <v>0.3392916539475399</v>
      </c>
      <c r="G5" s="50">
        <v>509841.77</v>
      </c>
      <c r="H5" s="45">
        <v>0</v>
      </c>
      <c r="I5" s="2">
        <v>226171.98</v>
      </c>
      <c r="J5" s="4">
        <f aca="true" t="shared" si="2" ref="J5:J16">SUM(G5:I5)</f>
        <v>736013.75</v>
      </c>
      <c r="K5" s="5">
        <f aca="true" t="shared" si="3" ref="K5:K17">IF(J$18=0,"0.00%",J5/J$18)</f>
        <v>0.3139917797122609</v>
      </c>
      <c r="L5" s="55">
        <f aca="true" t="shared" si="4" ref="L5:L17">IF((G5+H5)=0,"0.00%",(B5+C5)/(G5+H5)-1)</f>
        <v>-0.025038493805637052</v>
      </c>
      <c r="M5" s="56">
        <f aca="true" t="shared" si="5" ref="M5:M17">IF(I5=0,"0.00%",D5/I5-1)</f>
        <v>-0.09353360217300133</v>
      </c>
      <c r="N5" s="57">
        <f aca="true" t="shared" si="6" ref="N5:N17">IF(J5=0,"0.00%",E5/J5-1)</f>
        <v>-0.04608657107289105</v>
      </c>
      <c r="O5" s="1"/>
    </row>
    <row r="6" spans="1:15" s="30" customFormat="1" ht="13.5">
      <c r="A6" s="18" t="s">
        <v>21</v>
      </c>
      <c r="B6" s="2">
        <v>750.75</v>
      </c>
      <c r="C6" s="2">
        <v>0</v>
      </c>
      <c r="D6" s="2">
        <v>28277.58</v>
      </c>
      <c r="E6" s="4">
        <f t="shared" si="0"/>
        <v>29028.33</v>
      </c>
      <c r="F6" s="53">
        <f t="shared" si="1"/>
        <v>0.014028147960136062</v>
      </c>
      <c r="G6" s="50">
        <v>1523.8</v>
      </c>
      <c r="H6" s="45">
        <v>0</v>
      </c>
      <c r="I6" s="2">
        <v>27127.14</v>
      </c>
      <c r="J6" s="4">
        <f t="shared" si="2"/>
        <v>28650.94</v>
      </c>
      <c r="K6" s="5">
        <f t="shared" si="3"/>
        <v>0.012222814643108506</v>
      </c>
      <c r="L6" s="55">
        <f t="shared" si="4"/>
        <v>-0.5073172332327076</v>
      </c>
      <c r="M6" s="56">
        <f t="shared" si="5"/>
        <v>0.04240918873128541</v>
      </c>
      <c r="N6" s="57">
        <f t="shared" si="6"/>
        <v>0.013171993658846803</v>
      </c>
      <c r="O6" s="1"/>
    </row>
    <row r="7" spans="1:15" s="30" customFormat="1" ht="13.5">
      <c r="A7" s="18" t="s">
        <v>15</v>
      </c>
      <c r="B7" s="2">
        <v>10967.18</v>
      </c>
      <c r="C7" s="2">
        <v>20513.43</v>
      </c>
      <c r="D7" s="2">
        <v>2634.19</v>
      </c>
      <c r="E7" s="4">
        <f t="shared" si="0"/>
        <v>34114.8</v>
      </c>
      <c r="F7" s="53">
        <f t="shared" si="1"/>
        <v>0.016486220944520395</v>
      </c>
      <c r="G7" s="50">
        <v>9292.04</v>
      </c>
      <c r="H7" s="45">
        <v>22391.11</v>
      </c>
      <c r="I7" s="2">
        <v>3140.54</v>
      </c>
      <c r="J7" s="4">
        <f t="shared" si="2"/>
        <v>34823.69</v>
      </c>
      <c r="K7" s="5">
        <f t="shared" si="3"/>
        <v>0.014856179520081062</v>
      </c>
      <c r="L7" s="55">
        <f t="shared" si="4"/>
        <v>-0.006392672445763803</v>
      </c>
      <c r="M7" s="56">
        <f t="shared" si="5"/>
        <v>-0.1612302342909181</v>
      </c>
      <c r="N7" s="57">
        <f t="shared" si="6"/>
        <v>-0.02035654463958303</v>
      </c>
      <c r="O7" s="1"/>
    </row>
    <row r="8" spans="1:15" s="30" customFormat="1" ht="13.5">
      <c r="A8" s="18" t="s">
        <v>16</v>
      </c>
      <c r="B8" s="2">
        <v>47.7</v>
      </c>
      <c r="C8" s="2">
        <v>21.95</v>
      </c>
      <c r="D8" s="2">
        <v>10.5</v>
      </c>
      <c r="E8" s="4">
        <f t="shared" si="0"/>
        <v>80.15</v>
      </c>
      <c r="F8" s="53">
        <f t="shared" si="1"/>
        <v>3.873306039324017E-05</v>
      </c>
      <c r="G8" s="50">
        <v>370.95</v>
      </c>
      <c r="H8" s="45">
        <v>145.96</v>
      </c>
      <c r="I8" s="2">
        <v>53.9</v>
      </c>
      <c r="J8" s="4">
        <f t="shared" si="2"/>
        <v>570.81</v>
      </c>
      <c r="K8" s="5">
        <f t="shared" si="3"/>
        <v>0.00024351399383171256</v>
      </c>
      <c r="L8" s="55">
        <f t="shared" si="4"/>
        <v>-0.8652570079897854</v>
      </c>
      <c r="M8" s="56">
        <f t="shared" si="5"/>
        <v>-0.8051948051948052</v>
      </c>
      <c r="N8" s="57">
        <f t="shared" si="6"/>
        <v>-0.8595855013051628</v>
      </c>
      <c r="O8" s="1"/>
    </row>
    <row r="9" spans="1:15" s="30" customFormat="1" ht="13.5">
      <c r="A9" s="18" t="s">
        <v>22</v>
      </c>
      <c r="B9" s="2">
        <v>339.23</v>
      </c>
      <c r="C9" s="2">
        <v>622.6</v>
      </c>
      <c r="D9" s="2">
        <v>0</v>
      </c>
      <c r="E9" s="4">
        <f t="shared" si="0"/>
        <v>961.83</v>
      </c>
      <c r="F9" s="53">
        <f t="shared" si="1"/>
        <v>0.0004648112224333149</v>
      </c>
      <c r="G9" s="50">
        <v>78.98</v>
      </c>
      <c r="H9" s="45">
        <v>951.4</v>
      </c>
      <c r="I9" s="2">
        <v>0</v>
      </c>
      <c r="J9" s="4">
        <f t="shared" si="2"/>
        <v>1030.3799999999999</v>
      </c>
      <c r="K9" s="5">
        <f t="shared" si="3"/>
        <v>0.0004395717471037998</v>
      </c>
      <c r="L9" s="55">
        <f t="shared" si="4"/>
        <v>-0.06652885343271397</v>
      </c>
      <c r="M9" s="56" t="str">
        <f t="shared" si="5"/>
        <v>0.00%</v>
      </c>
      <c r="N9" s="57">
        <f t="shared" si="6"/>
        <v>-0.06652885343271397</v>
      </c>
      <c r="O9" s="1"/>
    </row>
    <row r="10" spans="1:15" s="30" customFormat="1" ht="13.5">
      <c r="A10" s="18" t="s">
        <v>13</v>
      </c>
      <c r="B10" s="2">
        <v>61380.18</v>
      </c>
      <c r="C10" s="2">
        <v>1399.45</v>
      </c>
      <c r="D10" s="2">
        <v>31985.47</v>
      </c>
      <c r="E10" s="4">
        <f t="shared" si="0"/>
        <v>94765.1</v>
      </c>
      <c r="F10" s="53">
        <f t="shared" si="1"/>
        <v>0.0457959119335177</v>
      </c>
      <c r="G10" s="50">
        <v>61303.36</v>
      </c>
      <c r="H10" s="45">
        <v>1949.03</v>
      </c>
      <c r="I10" s="2">
        <v>39338.21</v>
      </c>
      <c r="J10" s="4">
        <f t="shared" si="2"/>
        <v>102590.6</v>
      </c>
      <c r="K10" s="5">
        <f t="shared" si="3"/>
        <v>0.04376630881657941</v>
      </c>
      <c r="L10" s="55">
        <f t="shared" si="4"/>
        <v>-0.00747418397945121</v>
      </c>
      <c r="M10" s="56">
        <f t="shared" si="5"/>
        <v>-0.18691089401373362</v>
      </c>
      <c r="N10" s="57">
        <f t="shared" si="6"/>
        <v>-0.07627891834144651</v>
      </c>
      <c r="O10" s="1"/>
    </row>
    <row r="11" spans="1:15" s="30" customFormat="1" ht="13.5">
      <c r="A11" s="18" t="s">
        <v>27</v>
      </c>
      <c r="B11" s="2">
        <v>1618.42</v>
      </c>
      <c r="C11" s="2">
        <v>707.43</v>
      </c>
      <c r="D11" s="2">
        <v>59.99</v>
      </c>
      <c r="E11" s="4">
        <f t="shared" si="0"/>
        <v>2385.8399999999997</v>
      </c>
      <c r="F11" s="53">
        <f t="shared" si="1"/>
        <v>0.001152974233419939</v>
      </c>
      <c r="G11" s="50">
        <v>2927.69</v>
      </c>
      <c r="H11" s="45">
        <v>572.14</v>
      </c>
      <c r="I11" s="2">
        <v>184.19</v>
      </c>
      <c r="J11" s="4">
        <f t="shared" si="2"/>
        <v>3684.02</v>
      </c>
      <c r="K11" s="5">
        <f t="shared" si="3"/>
        <v>0.0015716445464443612</v>
      </c>
      <c r="L11" s="55">
        <f t="shared" si="4"/>
        <v>-0.33543914990156665</v>
      </c>
      <c r="M11" s="56">
        <f t="shared" si="5"/>
        <v>-0.674303708127477</v>
      </c>
      <c r="N11" s="57">
        <f t="shared" si="6"/>
        <v>-0.352381366007785</v>
      </c>
      <c r="O11" s="1"/>
    </row>
    <row r="12" spans="1:15" s="30" customFormat="1" ht="13.5">
      <c r="A12" s="18" t="s">
        <v>23</v>
      </c>
      <c r="B12" s="2">
        <v>26577.15</v>
      </c>
      <c r="C12" s="2">
        <v>36669.28</v>
      </c>
      <c r="D12" s="2">
        <v>1283.02</v>
      </c>
      <c r="E12" s="4">
        <f t="shared" si="0"/>
        <v>64529.45</v>
      </c>
      <c r="F12" s="53">
        <f t="shared" si="1"/>
        <v>0.031184317953743875</v>
      </c>
      <c r="G12" s="50">
        <v>21938.96</v>
      </c>
      <c r="H12" s="45">
        <v>184822.04</v>
      </c>
      <c r="I12" s="2">
        <v>4922.65</v>
      </c>
      <c r="J12" s="4">
        <f t="shared" si="2"/>
        <v>211683.65</v>
      </c>
      <c r="K12" s="5">
        <f t="shared" si="3"/>
        <v>0.0903066362544006</v>
      </c>
      <c r="L12" s="55">
        <f t="shared" si="4"/>
        <v>-0.6941085117599548</v>
      </c>
      <c r="M12" s="56">
        <f t="shared" si="5"/>
        <v>-0.7393639604684469</v>
      </c>
      <c r="N12" s="57">
        <f t="shared" si="6"/>
        <v>-0.6951609158288796</v>
      </c>
      <c r="O12" s="1"/>
    </row>
    <row r="13" spans="1:15" s="30" customFormat="1" ht="13.5">
      <c r="A13" s="18" t="s">
        <v>24</v>
      </c>
      <c r="B13" s="2">
        <v>5413.36</v>
      </c>
      <c r="C13" s="2">
        <v>2312</v>
      </c>
      <c r="D13" s="2">
        <v>58.64</v>
      </c>
      <c r="E13" s="4">
        <f t="shared" si="0"/>
        <v>7784</v>
      </c>
      <c r="F13" s="53">
        <f t="shared" si="1"/>
        <v>0.003761673638190661</v>
      </c>
      <c r="G13" s="50">
        <v>5270.4</v>
      </c>
      <c r="H13" s="45">
        <v>2058.34</v>
      </c>
      <c r="I13" s="2">
        <v>82.63</v>
      </c>
      <c r="J13" s="4">
        <f t="shared" si="2"/>
        <v>7411.37</v>
      </c>
      <c r="K13" s="5">
        <f t="shared" si="3"/>
        <v>0.003161774160341514</v>
      </c>
      <c r="L13" s="55">
        <f t="shared" si="4"/>
        <v>0.05411844327947235</v>
      </c>
      <c r="M13" s="56">
        <f t="shared" si="5"/>
        <v>-0.2903303884787607</v>
      </c>
      <c r="N13" s="57">
        <f t="shared" si="6"/>
        <v>0.05027815370167721</v>
      </c>
      <c r="O13" s="1"/>
    </row>
    <row r="14" spans="1:15" s="30" customFormat="1" ht="13.5">
      <c r="A14" s="18" t="s">
        <v>25</v>
      </c>
      <c r="B14" s="2">
        <v>413126.02</v>
      </c>
      <c r="C14" s="2">
        <v>9056.6</v>
      </c>
      <c r="D14" s="2">
        <v>6914.32</v>
      </c>
      <c r="E14" s="4">
        <f t="shared" si="0"/>
        <v>429096.94</v>
      </c>
      <c r="F14" s="53">
        <f t="shared" si="1"/>
        <v>0.20736416333842236</v>
      </c>
      <c r="G14" s="50">
        <v>487349.02</v>
      </c>
      <c r="H14" s="45">
        <v>8629.22</v>
      </c>
      <c r="I14" s="2">
        <v>4791.73</v>
      </c>
      <c r="J14" s="4">
        <f t="shared" si="2"/>
        <v>500769.97</v>
      </c>
      <c r="K14" s="5">
        <f t="shared" si="3"/>
        <v>0.2136341258662022</v>
      </c>
      <c r="L14" s="55">
        <f t="shared" si="4"/>
        <v>-0.14878801940988373</v>
      </c>
      <c r="M14" s="56">
        <f t="shared" si="5"/>
        <v>0.4429694494472769</v>
      </c>
      <c r="N14" s="57">
        <f t="shared" si="6"/>
        <v>-0.143125655078718</v>
      </c>
      <c r="O14" s="1"/>
    </row>
    <row r="15" spans="1:15" s="30" customFormat="1" ht="13.5">
      <c r="A15" s="18" t="s">
        <v>14</v>
      </c>
      <c r="B15" s="2">
        <v>4113.98</v>
      </c>
      <c r="C15" s="2">
        <v>9989.19</v>
      </c>
      <c r="D15" s="2">
        <v>793.02</v>
      </c>
      <c r="E15" s="4">
        <f t="shared" si="0"/>
        <v>14896.19</v>
      </c>
      <c r="F15" s="53">
        <f t="shared" si="1"/>
        <v>0.0071986902919423616</v>
      </c>
      <c r="G15" s="50">
        <v>3479.93</v>
      </c>
      <c r="H15" s="45">
        <v>8751.45</v>
      </c>
      <c r="I15" s="2">
        <v>931.36</v>
      </c>
      <c r="J15" s="4">
        <f t="shared" si="2"/>
        <v>13162.740000000002</v>
      </c>
      <c r="K15" s="5">
        <f t="shared" si="3"/>
        <v>0.005615373569433676</v>
      </c>
      <c r="L15" s="55">
        <f t="shared" si="4"/>
        <v>0.1530317919973052</v>
      </c>
      <c r="M15" s="56">
        <f t="shared" si="5"/>
        <v>-0.14853547500429487</v>
      </c>
      <c r="N15" s="57">
        <f t="shared" si="6"/>
        <v>0.1316937051100302</v>
      </c>
      <c r="O15" s="1"/>
    </row>
    <row r="16" spans="1:15" s="30" customFormat="1" ht="13.5">
      <c r="A16" s="18" t="s">
        <v>26</v>
      </c>
      <c r="B16" s="2">
        <v>301921.17</v>
      </c>
      <c r="C16" s="2">
        <v>49.95</v>
      </c>
      <c r="D16" s="2">
        <v>337249.82</v>
      </c>
      <c r="E16" s="4">
        <f t="shared" si="0"/>
        <v>639220.94</v>
      </c>
      <c r="F16" s="53">
        <f t="shared" si="1"/>
        <v>0.3089080882550686</v>
      </c>
      <c r="G16" s="50">
        <v>308668.89</v>
      </c>
      <c r="H16" s="45">
        <v>44.95</v>
      </c>
      <c r="I16" s="11">
        <v>335976.16</v>
      </c>
      <c r="J16" s="4">
        <f t="shared" si="2"/>
        <v>644690</v>
      </c>
      <c r="K16" s="5">
        <f t="shared" si="3"/>
        <v>0.2750320363752681</v>
      </c>
      <c r="L16" s="55">
        <f t="shared" si="4"/>
        <v>-0.021841327230421648</v>
      </c>
      <c r="M16" s="56">
        <f t="shared" si="5"/>
        <v>0.0037909237369699866</v>
      </c>
      <c r="N16" s="57">
        <f t="shared" si="6"/>
        <v>-0.008483240006825099</v>
      </c>
      <c r="O16" s="1"/>
    </row>
    <row r="17" spans="1:15" s="30" customFormat="1" ht="14.25" thickBot="1">
      <c r="A17" s="19" t="s">
        <v>9</v>
      </c>
      <c r="B17" s="33">
        <v>770.9</v>
      </c>
      <c r="C17" s="33">
        <v>120.36</v>
      </c>
      <c r="D17" s="33">
        <v>34.42</v>
      </c>
      <c r="E17" s="4">
        <f t="shared" si="0"/>
        <v>925.68</v>
      </c>
      <c r="F17" s="53">
        <f t="shared" si="1"/>
        <v>0.00044734147654166634</v>
      </c>
      <c r="G17" s="51">
        <v>235.5</v>
      </c>
      <c r="H17" s="45">
        <v>303.14</v>
      </c>
      <c r="I17" s="33">
        <v>40.5</v>
      </c>
      <c r="J17" s="4">
        <f>SUM(G17:I17)</f>
        <v>579.14</v>
      </c>
      <c r="K17" s="5">
        <f t="shared" si="3"/>
        <v>0.00024706766592683734</v>
      </c>
      <c r="L17" s="55">
        <f t="shared" si="4"/>
        <v>0.6546487449873757</v>
      </c>
      <c r="M17" s="56">
        <f t="shared" si="5"/>
        <v>-0.1501234567901234</v>
      </c>
      <c r="N17" s="57">
        <f t="shared" si="6"/>
        <v>0.5983699968919431</v>
      </c>
      <c r="O17" s="1"/>
    </row>
    <row r="18" spans="1:251" s="30" customFormat="1" ht="15" thickBot="1" thickTop="1">
      <c r="A18" s="12" t="s">
        <v>8</v>
      </c>
      <c r="B18" s="13">
        <f>SUM(B4:B17)</f>
        <v>1354607.5999999999</v>
      </c>
      <c r="C18" s="13">
        <f>SUM(C4:C17)</f>
        <v>90526.65000000001</v>
      </c>
      <c r="D18" s="13">
        <f>SUM(D4:D17)</f>
        <v>624157.4400000001</v>
      </c>
      <c r="E18" s="14">
        <f>SUM(E4:E17)</f>
        <v>2069291.6899999997</v>
      </c>
      <c r="F18" s="54">
        <f>IF(E$18=0,"0.00%",E18/E$18)</f>
        <v>1</v>
      </c>
      <c r="G18" s="13">
        <f>SUM(G4:G17)</f>
        <v>1447242.7799999998</v>
      </c>
      <c r="H18" s="13">
        <f>SUM(H4:H17)</f>
        <v>244639.91000000003</v>
      </c>
      <c r="I18" s="14">
        <f>SUM(I4:I17)</f>
        <v>652171.51</v>
      </c>
      <c r="J18" s="14">
        <f>SUM(J4:J17)</f>
        <v>2344054.2</v>
      </c>
      <c r="K18" s="15">
        <f>IF(J$18=0,"0.00%",J18/J$18)</f>
        <v>1</v>
      </c>
      <c r="L18" s="58">
        <f>IF(H18=0,"0.00%",(B18+C18)/(G18+H18)-1)</f>
        <v>-0.14584252292338318</v>
      </c>
      <c r="M18" s="59">
        <f>IF(I18=0,"0.00%",D18/I18-1)</f>
        <v>-0.04295506560843165</v>
      </c>
      <c r="N18" s="54">
        <f>IF(J18=0,"0.00%",E18/J18-1)</f>
        <v>-0.11721679046499878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5" thickBot="1" thickTop="1">
      <c r="A20" s="21" t="s">
        <v>28</v>
      </c>
      <c r="B20" s="38"/>
      <c r="C20" s="47"/>
      <c r="D20" s="36" t="s">
        <v>31</v>
      </c>
      <c r="E20" s="26"/>
      <c r="F20" s="27"/>
      <c r="G20" s="28"/>
      <c r="H20" s="26"/>
      <c r="I20" s="37" t="s">
        <v>32</v>
      </c>
      <c r="J20" s="26"/>
      <c r="K20" s="27"/>
      <c r="L20" s="28"/>
      <c r="M20" s="25" t="s">
        <v>12</v>
      </c>
      <c r="N20" s="27"/>
      <c r="O20" s="1"/>
    </row>
    <row r="21" spans="1:15" s="30" customFormat="1" ht="14.2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4.2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4.25" thickTop="1">
      <c r="A23" s="17" t="s">
        <v>19</v>
      </c>
      <c r="B23" s="49">
        <v>105446.73</v>
      </c>
      <c r="C23" s="44">
        <v>39109.58</v>
      </c>
      <c r="D23" s="4">
        <v>61723.58</v>
      </c>
      <c r="E23" s="4">
        <f aca="true" t="shared" si="7" ref="E23:E36">SUM(B23:D23)</f>
        <v>206279.89</v>
      </c>
      <c r="F23" s="53">
        <f>IF(E$37=0,"0.00%",E23/E$37)</f>
        <v>0.0250972243300667</v>
      </c>
      <c r="G23" s="49">
        <v>114141.95</v>
      </c>
      <c r="H23" s="44">
        <v>47996.16</v>
      </c>
      <c r="I23" s="4">
        <v>44004.87</v>
      </c>
      <c r="J23" s="4">
        <f>SUM(G23:I23)</f>
        <v>206142.97999999998</v>
      </c>
      <c r="K23" s="5">
        <f>IF(J$37=0,"0.00%",J23/J$37)</f>
        <v>0.023340470563533666</v>
      </c>
      <c r="L23" s="55">
        <f>IF((G23+H23)=0,"0.00",(B23+C23)/(G23+H23)-1)</f>
        <v>-0.10843718358379772</v>
      </c>
      <c r="M23" s="56">
        <f>IF(I23=0,"0.00%",D23/I23-1)</f>
        <v>0.40265338813635854</v>
      </c>
      <c r="N23" s="57">
        <f>IF(J23=0,"0.00%",E23/J23-1)</f>
        <v>0.0006641506783302553</v>
      </c>
      <c r="O23" s="1"/>
    </row>
    <row r="24" spans="1:15" s="30" customFormat="1" ht="13.5">
      <c r="A24" s="18" t="s">
        <v>20</v>
      </c>
      <c r="B24" s="50">
        <v>1893212.61</v>
      </c>
      <c r="C24" s="45">
        <v>0</v>
      </c>
      <c r="D24" s="2">
        <v>768157.48</v>
      </c>
      <c r="E24" s="4">
        <f t="shared" si="7"/>
        <v>2661370.09</v>
      </c>
      <c r="F24" s="53">
        <f aca="true" t="shared" si="8" ref="F24:F36">IF(E$37=0,"0.00%",E24/E$37)</f>
        <v>0.3237979338366905</v>
      </c>
      <c r="G24" s="50">
        <v>1996419.37</v>
      </c>
      <c r="H24" s="45">
        <v>0</v>
      </c>
      <c r="I24" s="2">
        <v>845188.29</v>
      </c>
      <c r="J24" s="4">
        <f aca="true" t="shared" si="9" ref="J24:J36">SUM(G24:I24)</f>
        <v>2841607.66</v>
      </c>
      <c r="K24" s="5">
        <f aca="true" t="shared" si="10" ref="K24:K36">IF(J$37=0,"0.00%",J24/J$37)</f>
        <v>0.32174008516487823</v>
      </c>
      <c r="L24" s="55">
        <f aca="true" t="shared" si="11" ref="L24:L36">IF((G24+H24)=0,"0.00",(B24+C24)/(G24+H24)-1)</f>
        <v>-0.05169593200250311</v>
      </c>
      <c r="M24" s="56">
        <f aca="true" t="shared" si="12" ref="M24:M36">IF(I24=0,"0.00%",D24/I24-1)</f>
        <v>-0.09114041322082211</v>
      </c>
      <c r="N24" s="57">
        <f aca="true" t="shared" si="13" ref="N24:N36">IF(J24=0,"0.00%",E24/J24-1)</f>
        <v>-0.06342802792134938</v>
      </c>
      <c r="O24" s="1"/>
    </row>
    <row r="25" spans="1:15" s="30" customFormat="1" ht="13.5">
      <c r="A25" s="18" t="s">
        <v>21</v>
      </c>
      <c r="B25" s="50">
        <v>3052.81</v>
      </c>
      <c r="C25" s="45">
        <v>0</v>
      </c>
      <c r="D25" s="2">
        <v>85875.19</v>
      </c>
      <c r="E25" s="4">
        <f t="shared" si="7"/>
        <v>88928</v>
      </c>
      <c r="F25" s="53">
        <f t="shared" si="8"/>
        <v>0.010819503370998362</v>
      </c>
      <c r="G25" s="50">
        <v>4499.3</v>
      </c>
      <c r="H25" s="45">
        <v>0</v>
      </c>
      <c r="I25" s="2">
        <v>85443.92</v>
      </c>
      <c r="J25" s="4">
        <f t="shared" si="9"/>
        <v>89943.22</v>
      </c>
      <c r="K25" s="5">
        <f t="shared" si="10"/>
        <v>0.010183791263711394</v>
      </c>
      <c r="L25" s="55">
        <f t="shared" si="11"/>
        <v>-0.3214922321249972</v>
      </c>
      <c r="M25" s="56">
        <f t="shared" si="12"/>
        <v>0.00504740419212979</v>
      </c>
      <c r="N25" s="57">
        <f t="shared" si="13"/>
        <v>-0.011287343281683682</v>
      </c>
      <c r="O25" s="1"/>
    </row>
    <row r="26" spans="1:15" s="30" customFormat="1" ht="13.5">
      <c r="A26" s="18" t="s">
        <v>15</v>
      </c>
      <c r="B26" s="50">
        <v>54478.85</v>
      </c>
      <c r="C26" s="45">
        <v>83594.83</v>
      </c>
      <c r="D26" s="2">
        <v>10717.68</v>
      </c>
      <c r="E26" s="4">
        <f t="shared" si="7"/>
        <v>148791.36</v>
      </c>
      <c r="F26" s="53">
        <f t="shared" si="8"/>
        <v>0.0181028317413574</v>
      </c>
      <c r="G26" s="50">
        <v>38669.33</v>
      </c>
      <c r="H26" s="45">
        <v>87180.32</v>
      </c>
      <c r="I26" s="2">
        <v>15114.88</v>
      </c>
      <c r="J26" s="4">
        <f t="shared" si="9"/>
        <v>140964.53</v>
      </c>
      <c r="K26" s="5">
        <f t="shared" si="10"/>
        <v>0.015960662172281388</v>
      </c>
      <c r="L26" s="55">
        <f t="shared" si="11"/>
        <v>0.09713201427258622</v>
      </c>
      <c r="M26" s="56">
        <f t="shared" si="12"/>
        <v>-0.29091861794470075</v>
      </c>
      <c r="N26" s="57">
        <f t="shared" si="13"/>
        <v>0.05552340010639556</v>
      </c>
      <c r="O26" s="1"/>
    </row>
    <row r="27" spans="1:15" s="30" customFormat="1" ht="13.5">
      <c r="A27" s="18" t="s">
        <v>16</v>
      </c>
      <c r="B27" s="50">
        <v>294.02</v>
      </c>
      <c r="C27" s="45">
        <v>179.92</v>
      </c>
      <c r="D27" s="2">
        <v>188.92</v>
      </c>
      <c r="E27" s="4">
        <f t="shared" si="7"/>
        <v>662.8599999999999</v>
      </c>
      <c r="F27" s="53">
        <f t="shared" si="8"/>
        <v>8.064744517474782E-05</v>
      </c>
      <c r="G27" s="50">
        <v>1242.96</v>
      </c>
      <c r="H27" s="45">
        <v>249.88</v>
      </c>
      <c r="I27" s="2">
        <v>226.03</v>
      </c>
      <c r="J27" s="4">
        <f t="shared" si="9"/>
        <v>1718.8700000000001</v>
      </c>
      <c r="K27" s="5">
        <f t="shared" si="10"/>
        <v>0.00019461848585647262</v>
      </c>
      <c r="L27" s="55">
        <f t="shared" si="11"/>
        <v>-0.6825245840143619</v>
      </c>
      <c r="M27" s="56">
        <f t="shared" si="12"/>
        <v>-0.16418174578595768</v>
      </c>
      <c r="N27" s="57">
        <f t="shared" si="13"/>
        <v>-0.6143629244794546</v>
      </c>
      <c r="O27" s="1"/>
    </row>
    <row r="28" spans="1:15" s="30" customFormat="1" ht="13.5">
      <c r="A28" s="18" t="s">
        <v>22</v>
      </c>
      <c r="B28" s="50">
        <v>457.62</v>
      </c>
      <c r="C28" s="45">
        <v>2469.41</v>
      </c>
      <c r="D28" s="2">
        <v>0</v>
      </c>
      <c r="E28" s="4">
        <f t="shared" si="7"/>
        <v>2927.0299999999997</v>
      </c>
      <c r="F28" s="53">
        <f t="shared" si="8"/>
        <v>0.0003561196805507077</v>
      </c>
      <c r="G28" s="50">
        <v>253.46</v>
      </c>
      <c r="H28" s="45">
        <v>4330.28</v>
      </c>
      <c r="I28" s="2">
        <v>0</v>
      </c>
      <c r="J28" s="4">
        <f t="shared" si="9"/>
        <v>4583.74</v>
      </c>
      <c r="K28" s="5">
        <f t="shared" si="10"/>
        <v>0.0005189924417551925</v>
      </c>
      <c r="L28" s="55">
        <f t="shared" si="11"/>
        <v>-0.3614319311304742</v>
      </c>
      <c r="M28" s="56" t="str">
        <f t="shared" si="12"/>
        <v>0.00%</v>
      </c>
      <c r="N28" s="57">
        <f t="shared" si="13"/>
        <v>-0.3614319311304742</v>
      </c>
      <c r="O28" s="1"/>
    </row>
    <row r="29" spans="1:15" s="30" customFormat="1" ht="13.5">
      <c r="A29" s="18" t="s">
        <v>13</v>
      </c>
      <c r="B29" s="50">
        <v>254984.29</v>
      </c>
      <c r="C29" s="45">
        <v>5909.39</v>
      </c>
      <c r="D29" s="2">
        <v>154283.95</v>
      </c>
      <c r="E29" s="4">
        <f t="shared" si="7"/>
        <v>415177.63</v>
      </c>
      <c r="F29" s="53">
        <f t="shared" si="8"/>
        <v>0.05051295168392532</v>
      </c>
      <c r="G29" s="50">
        <v>243120.2</v>
      </c>
      <c r="H29" s="45">
        <v>6205.83</v>
      </c>
      <c r="I29" s="2">
        <v>169715.69</v>
      </c>
      <c r="J29" s="4">
        <f t="shared" si="9"/>
        <v>419041.72</v>
      </c>
      <c r="K29" s="5">
        <f t="shared" si="10"/>
        <v>0.04744585981318654</v>
      </c>
      <c r="L29" s="55">
        <f t="shared" si="11"/>
        <v>0.046395677178191264</v>
      </c>
      <c r="M29" s="56">
        <f t="shared" si="12"/>
        <v>-0.09092700857534142</v>
      </c>
      <c r="N29" s="57">
        <f t="shared" si="13"/>
        <v>-0.00922125367373916</v>
      </c>
      <c r="O29" s="1"/>
    </row>
    <row r="30" spans="1:15" s="30" customFormat="1" ht="13.5">
      <c r="A30" s="18" t="s">
        <v>27</v>
      </c>
      <c r="B30" s="50">
        <v>5800.42</v>
      </c>
      <c r="C30" s="45">
        <v>3011.7</v>
      </c>
      <c r="D30" s="2">
        <v>221.67</v>
      </c>
      <c r="E30" s="4">
        <f t="shared" si="7"/>
        <v>9033.789999999999</v>
      </c>
      <c r="F30" s="53">
        <f t="shared" si="8"/>
        <v>0.0010991040095120917</v>
      </c>
      <c r="G30" s="50">
        <v>11682.18</v>
      </c>
      <c r="H30" s="45">
        <v>2367.3</v>
      </c>
      <c r="I30" s="2">
        <v>381.03</v>
      </c>
      <c r="J30" s="4">
        <f t="shared" si="9"/>
        <v>14430.51</v>
      </c>
      <c r="K30" s="5">
        <f t="shared" si="10"/>
        <v>0.001633889710296117</v>
      </c>
      <c r="L30" s="55">
        <f t="shared" si="11"/>
        <v>-0.3727796331252118</v>
      </c>
      <c r="M30" s="56">
        <f t="shared" si="12"/>
        <v>-0.418234784662625</v>
      </c>
      <c r="N30" s="57">
        <f t="shared" si="13"/>
        <v>-0.3739798524099288</v>
      </c>
      <c r="O30" s="1"/>
    </row>
    <row r="31" spans="1:15" s="30" customFormat="1" ht="13.5">
      <c r="A31" s="18" t="s">
        <v>23</v>
      </c>
      <c r="B31" s="50">
        <v>137377.4</v>
      </c>
      <c r="C31" s="45">
        <v>279827.01</v>
      </c>
      <c r="D31" s="2">
        <v>4361.07</v>
      </c>
      <c r="E31" s="4">
        <f t="shared" si="7"/>
        <v>421565.48000000004</v>
      </c>
      <c r="F31" s="53">
        <f t="shared" si="8"/>
        <v>0.051290135075078076</v>
      </c>
      <c r="G31" s="50">
        <v>95839.32</v>
      </c>
      <c r="H31" s="45">
        <v>548437.99</v>
      </c>
      <c r="I31" s="2">
        <v>12914.99</v>
      </c>
      <c r="J31" s="4">
        <f t="shared" si="9"/>
        <v>657192.3</v>
      </c>
      <c r="K31" s="5">
        <f t="shared" si="10"/>
        <v>0.07441038027455986</v>
      </c>
      <c r="L31" s="55">
        <f t="shared" si="11"/>
        <v>-0.35244590563029454</v>
      </c>
      <c r="M31" s="56">
        <f t="shared" si="12"/>
        <v>-0.6623249417924443</v>
      </c>
      <c r="N31" s="57">
        <f t="shared" si="13"/>
        <v>-0.3585355762689246</v>
      </c>
      <c r="O31" s="1"/>
    </row>
    <row r="32" spans="1:15" s="30" customFormat="1" ht="13.5">
      <c r="A32" s="18" t="s">
        <v>24</v>
      </c>
      <c r="B32" s="50">
        <v>19679.96</v>
      </c>
      <c r="C32" s="45">
        <v>5808.22</v>
      </c>
      <c r="D32" s="2">
        <v>385.01</v>
      </c>
      <c r="E32" s="4">
        <f t="shared" si="7"/>
        <v>25873.19</v>
      </c>
      <c r="F32" s="53">
        <f t="shared" si="8"/>
        <v>0.0031478844281157916</v>
      </c>
      <c r="G32" s="50">
        <v>20649.65</v>
      </c>
      <c r="H32" s="45">
        <v>6936.48</v>
      </c>
      <c r="I32" s="2">
        <v>530.89</v>
      </c>
      <c r="J32" s="4">
        <f t="shared" si="9"/>
        <v>28117.02</v>
      </c>
      <c r="K32" s="5">
        <f t="shared" si="10"/>
        <v>0.0031835402672663773</v>
      </c>
      <c r="L32" s="55">
        <f t="shared" si="11"/>
        <v>-0.07605089949188237</v>
      </c>
      <c r="M32" s="56">
        <f t="shared" si="12"/>
        <v>-0.2747838535289796</v>
      </c>
      <c r="N32" s="57">
        <f t="shared" si="13"/>
        <v>-0.07980326506863111</v>
      </c>
      <c r="O32" s="1"/>
    </row>
    <row r="33" spans="1:15" s="30" customFormat="1" ht="13.5">
      <c r="A33" s="18" t="s">
        <v>25</v>
      </c>
      <c r="B33" s="50">
        <v>1799290.18</v>
      </c>
      <c r="C33" s="45">
        <v>37566.12</v>
      </c>
      <c r="D33" s="2">
        <v>18877.32</v>
      </c>
      <c r="E33" s="4">
        <f t="shared" si="7"/>
        <v>1855733.62</v>
      </c>
      <c r="F33" s="53">
        <f t="shared" si="8"/>
        <v>0.22577946380515693</v>
      </c>
      <c r="G33" s="50">
        <v>1899512.1</v>
      </c>
      <c r="H33" s="45">
        <v>28022.56</v>
      </c>
      <c r="I33" s="2">
        <v>18670.29</v>
      </c>
      <c r="J33" s="4">
        <f t="shared" si="9"/>
        <v>1946204.9500000002</v>
      </c>
      <c r="K33" s="5">
        <f t="shared" si="10"/>
        <v>0.22035841019703178</v>
      </c>
      <c r="L33" s="55">
        <f t="shared" si="11"/>
        <v>-0.04704369881473369</v>
      </c>
      <c r="M33" s="56">
        <f t="shared" si="12"/>
        <v>0.011088740453415458</v>
      </c>
      <c r="N33" s="57">
        <f t="shared" si="13"/>
        <v>-0.04648602399248858</v>
      </c>
      <c r="O33" s="1"/>
    </row>
    <row r="34" spans="1:15" s="30" customFormat="1" ht="13.5">
      <c r="A34" s="18" t="s">
        <v>14</v>
      </c>
      <c r="B34" s="50">
        <v>15607.96</v>
      </c>
      <c r="C34" s="45">
        <v>40846.09</v>
      </c>
      <c r="D34" s="2">
        <v>2885.5</v>
      </c>
      <c r="E34" s="4">
        <f t="shared" si="7"/>
        <v>59339.549999999996</v>
      </c>
      <c r="F34" s="53">
        <f t="shared" si="8"/>
        <v>0.007219598565789468</v>
      </c>
      <c r="G34" s="50">
        <v>14546.42</v>
      </c>
      <c r="H34" s="45">
        <v>37023.35</v>
      </c>
      <c r="I34" s="2">
        <v>4406.19</v>
      </c>
      <c r="J34" s="4">
        <f t="shared" si="9"/>
        <v>55975.96</v>
      </c>
      <c r="K34" s="5">
        <f t="shared" si="10"/>
        <v>0.0063378595120995055</v>
      </c>
      <c r="L34" s="55">
        <f t="shared" si="11"/>
        <v>0.09471207647425994</v>
      </c>
      <c r="M34" s="56">
        <f t="shared" si="12"/>
        <v>-0.34512583433760224</v>
      </c>
      <c r="N34" s="57">
        <f t="shared" si="13"/>
        <v>0.060089902879736146</v>
      </c>
      <c r="O34" s="1"/>
    </row>
    <row r="35" spans="1:15" s="30" customFormat="1" ht="13.5">
      <c r="A35" s="18" t="s">
        <v>26</v>
      </c>
      <c r="B35" s="50">
        <v>1086850.45</v>
      </c>
      <c r="C35" s="45">
        <v>49.95</v>
      </c>
      <c r="D35" s="11">
        <v>1234350.57</v>
      </c>
      <c r="E35" s="4">
        <f t="shared" si="7"/>
        <v>2321250.9699999997</v>
      </c>
      <c r="F35" s="53">
        <f t="shared" si="8"/>
        <v>0.28241704181864224</v>
      </c>
      <c r="G35" s="50">
        <v>1175530.1</v>
      </c>
      <c r="H35" s="45">
        <v>44.95</v>
      </c>
      <c r="I35" s="11">
        <v>1247953.1</v>
      </c>
      <c r="J35" s="4">
        <f t="shared" si="9"/>
        <v>2423528.1500000004</v>
      </c>
      <c r="K35" s="5">
        <f t="shared" si="10"/>
        <v>0.27440317125991975</v>
      </c>
      <c r="L35" s="55">
        <f t="shared" si="11"/>
        <v>-0.07543087104477098</v>
      </c>
      <c r="M35" s="56">
        <f t="shared" si="12"/>
        <v>-0.010899872759641438</v>
      </c>
      <c r="N35" s="57">
        <f t="shared" si="13"/>
        <v>-0.04220177100067957</v>
      </c>
      <c r="O35" s="1"/>
    </row>
    <row r="36" spans="1:15" s="30" customFormat="1" ht="14.25" thickBot="1">
      <c r="A36" s="19" t="s">
        <v>9</v>
      </c>
      <c r="B36" s="50">
        <v>1611.55</v>
      </c>
      <c r="C36" s="45">
        <v>537.9</v>
      </c>
      <c r="D36" s="33">
        <v>148.32</v>
      </c>
      <c r="E36" s="4">
        <f t="shared" si="7"/>
        <v>2297.77</v>
      </c>
      <c r="F36" s="53">
        <f t="shared" si="8"/>
        <v>0.0002795602089418283</v>
      </c>
      <c r="G36" s="52">
        <v>788.92</v>
      </c>
      <c r="H36" s="45">
        <v>1621.91</v>
      </c>
      <c r="I36" s="33">
        <v>135.16</v>
      </c>
      <c r="J36" s="4">
        <f t="shared" si="9"/>
        <v>2545.99</v>
      </c>
      <c r="K36" s="5">
        <f t="shared" si="10"/>
        <v>0.0002882688736237881</v>
      </c>
      <c r="L36" s="55">
        <f t="shared" si="11"/>
        <v>-0.10841909217987167</v>
      </c>
      <c r="M36" s="56">
        <f t="shared" si="12"/>
        <v>0.09736608464042606</v>
      </c>
      <c r="N36" s="57">
        <f t="shared" si="13"/>
        <v>-0.09749449133735788</v>
      </c>
      <c r="O36" s="1"/>
    </row>
    <row r="37" spans="1:15" s="30" customFormat="1" ht="15" thickBot="1" thickTop="1">
      <c r="A37" s="12" t="s">
        <v>8</v>
      </c>
      <c r="B37" s="13">
        <f>SUM(B23:B36)</f>
        <v>5378144.85</v>
      </c>
      <c r="C37" s="13">
        <f>SUM(C23:C36)</f>
        <v>498910.12000000005</v>
      </c>
      <c r="D37" s="13">
        <f>SUM(D23:D36)</f>
        <v>2342176.2600000002</v>
      </c>
      <c r="E37" s="14">
        <f>SUM(E23:E36)</f>
        <v>8219231.229999999</v>
      </c>
      <c r="F37" s="54">
        <f>IF(E$37=0,"0.00%",E37/E$37)</f>
        <v>1</v>
      </c>
      <c r="G37" s="13">
        <f>SUM(G23:G36)</f>
        <v>5616895.26</v>
      </c>
      <c r="H37" s="13">
        <f>SUM(H23:H36)</f>
        <v>770417.01</v>
      </c>
      <c r="I37" s="14">
        <f>SUM(I23:I36)</f>
        <v>2444685.33</v>
      </c>
      <c r="J37" s="14">
        <f>SUM(J23:J36)</f>
        <v>8831997.6</v>
      </c>
      <c r="K37" s="15">
        <f>IF(J$37=0,"0.00%",J37/J$37)</f>
        <v>1</v>
      </c>
      <c r="L37" s="58">
        <f>IF(H37=0,"0.00%",(B37+C37)/(G37+H37)-1)</f>
        <v>-0.07988607389630564</v>
      </c>
      <c r="M37" s="59">
        <f>IF(I37=0,"0.00%",D37/I37-1)</f>
        <v>-0.041931396545010435</v>
      </c>
      <c r="N37" s="54">
        <f>IF(J37=0,"0.00%",E37/J37-1)</f>
        <v>-0.06938026907978334</v>
      </c>
      <c r="O37" s="32"/>
    </row>
    <row r="38" spans="3:15" s="30" customFormat="1" ht="14.2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3.5">
      <c r="A39" s="30"/>
      <c r="C39" s="48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30"/>
    </row>
    <row r="50" ht="13.5">
      <c r="A50" s="30"/>
    </row>
    <row r="51" ht="13.5">
      <c r="A51" s="30"/>
    </row>
    <row r="52" ht="13.5">
      <c r="A52" s="30"/>
    </row>
    <row r="53" ht="13.5">
      <c r="A53" s="30"/>
    </row>
    <row r="54" ht="13.5">
      <c r="A54" s="30"/>
    </row>
    <row r="55" ht="13.5">
      <c r="A55" s="30"/>
    </row>
    <row r="56" ht="13.5">
      <c r="A56" s="30"/>
    </row>
    <row r="57" ht="13.5">
      <c r="A57" s="30"/>
    </row>
    <row r="58" ht="13.5">
      <c r="A58" s="30"/>
    </row>
    <row r="59" ht="13.5">
      <c r="A59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6" r:id="rId1"/>
  <headerFooter alignWithMargins="0">
    <oddHeader xml:space="preserve">&amp;C&amp;"Arial,Bold"&amp;14Pacific Land Border Sales Jan - May 13-14 </oddHeader>
    <oddFooter>&amp;LStatistics and Reference Materials/Pacific Land Border (May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2014-07-17T11:50:49Z</cp:lastPrinted>
  <dcterms:created xsi:type="dcterms:W3CDTF">2006-01-31T19:56:50Z</dcterms:created>
  <dcterms:modified xsi:type="dcterms:W3CDTF">2014-07-17T11:51:06Z</dcterms:modified>
  <cp:category/>
  <cp:version/>
  <cp:contentType/>
  <cp:contentStatus/>
</cp:coreProperties>
</file>