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<sst xmlns="http://schemas.openxmlformats.org/spreadsheetml/2006/main" count="90" uniqueCount="33">
  <si>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</si>
  <si>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</si>
  <si>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</si>
  <si>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</si>
  <si>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</si>
  <si>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</si>
  <si>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</si>
  <si>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</si>
  <si>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</si>
  <si>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</si>
  <si>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</si>
  <si>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</si>
  <si>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</si>
  <si>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</si>
  <si>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</si>
  <si>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</si>
  <si>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</si>
  <si>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</si>
  <si>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</si>
  <si>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</si>
  <si>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</si>
  <si>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</si>
  <si>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</si>
  <si>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</si>
  <si>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</si>
  <si>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</si>
  <si>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</si>
  <si>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</si>
  <si>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</si>
  <si>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June 13</t>
  </si>
  <si>
    <t>Jan - June 13</t>
  </si>
  <si>
    <t>June 14</t>
  </si>
  <si>
    <t>Jan - June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</si>
</sst>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C13">
      <selection activeCell="E37" sqref="E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6.851562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19</v>
      </c>
      <c r="B4" s="60">
        <v>23823.9</v>
      </c>
      <c r="C4" s="61">
        <v>10377.15</v>
      </c>
      <c r="D4" s="61">
        <v>11458.95</v>
      </c>
      <c r="E4" s="4">
        <f>SUM(B4:D4)</f>
        <v>45660</v>
      </c>
      <c r="F4" s="53">
        <f>IF(E$18=0,"0.00%",E4/E$18)</f>
        <v>0.021065184538859492</v>
      </c>
      <c r="G4" s="49">
        <v>21952.74</v>
      </c>
      <c r="H4" s="44">
        <v>9122.29</v>
      </c>
      <c r="I4" s="4">
        <v>9984.15</v>
      </c>
      <c r="J4" s="4">
        <f aca="true" t="shared" si="0" ref="J4:J17">SUM(G4:I4)</f>
        <v>41059.18</v>
      </c>
      <c r="K4" s="5">
        <f>IF(J$18=0,"0.00%",J4/J$18)</f>
        <v>0.018871878875454034</v>
      </c>
      <c r="L4" s="55">
        <f>IF((G4+H4)=0,"0.00%",(B4+C4)/(G4+H4)-1)</f>
        <v>0.10059588035795941</v>
      </c>
      <c r="M4" s="56">
        <f>IF(I4=0,"0.00%",D4/I4-1)</f>
        <v>0.14771412689112262</v>
      </c>
      <c r="N4" s="57">
        <f>IF(J4=0,"0.00%",E4/J4-1)</f>
        <v>0.11205338245917229</v>
      </c>
      <c r="O4" s="1"/>
    </row>
    <row r="5" spans="1:15" s="30" customFormat="1" ht="13.5">
      <c r="A5" s="18" t="s">
        <v>20</v>
      </c>
      <c r="B5" s="50">
        <v>521068.74</v>
      </c>
      <c r="C5" s="2">
        <v>0</v>
      </c>
      <c r="D5" s="2">
        <v>232617.57</v>
      </c>
      <c r="E5" s="4">
        <f aca="true" t="shared" si="1" ref="E5:E17">SUM(B5:D5)</f>
        <v>753686.31</v>
      </c>
      <c r="F5" s="53">
        <f aca="true" t="shared" si="2" ref="F5:F17">IF(E$18=0,"0.00%",E5/E$18)</f>
        <v>0.3477122471432778</v>
      </c>
      <c r="G5" s="50">
        <v>501498.53</v>
      </c>
      <c r="H5" s="45">
        <v>0</v>
      </c>
      <c r="I5" s="2">
        <v>238294.1</v>
      </c>
      <c r="J5" s="4">
        <f t="shared" si="0"/>
        <v>739792.63</v>
      </c>
      <c r="K5" s="5">
        <f aca="true" t="shared" si="3" ref="K5:K17">IF(J$18=0,"0.00%",J5/J$18)</f>
        <v>0.34002814733059894</v>
      </c>
      <c r="L5" s="55">
        <f aca="true" t="shared" si="4" ref="L5:L17">IF((G5+H5)=0,"0.00%",(B5+C5)/(G5+H5)-1)</f>
        <v>0.03902346433597703</v>
      </c>
      <c r="M5" s="56">
        <f aca="true" t="shared" si="5" ref="M5:M17">IF(I5=0,"0.00%",D5/I5-1)</f>
        <v>-0.023821529781895556</v>
      </c>
      <c r="N5" s="57">
        <f aca="true" t="shared" si="6" ref="N5:N17">IF(J5=0,"0.00%",E5/J5-1)</f>
        <v>0.018780506099391747</v>
      </c>
      <c r="O5" s="1"/>
    </row>
    <row r="6" spans="1:15" s="30" customFormat="1" ht="13.5">
      <c r="A6" s="18" t="s">
        <v>21</v>
      </c>
      <c r="B6" s="50">
        <v>1199.95</v>
      </c>
      <c r="C6" s="2">
        <v>0</v>
      </c>
      <c r="D6" s="2">
        <v>31708.25</v>
      </c>
      <c r="E6" s="4">
        <f t="shared" si="1"/>
        <v>32908.2</v>
      </c>
      <c r="F6" s="53">
        <f t="shared" si="2"/>
        <v>0.015182157377172491</v>
      </c>
      <c r="G6" s="50">
        <v>1751.73</v>
      </c>
      <c r="H6" s="45">
        <v>0</v>
      </c>
      <c r="I6" s="2">
        <v>29358.7</v>
      </c>
      <c r="J6" s="4">
        <f t="shared" si="0"/>
        <v>31110.43</v>
      </c>
      <c r="K6" s="5">
        <f t="shared" si="3"/>
        <v>0.014299171749735173</v>
      </c>
      <c r="L6" s="55">
        <f t="shared" si="4"/>
        <v>-0.3149914655797411</v>
      </c>
      <c r="M6" s="56">
        <f t="shared" si="5"/>
        <v>0.08002908848143808</v>
      </c>
      <c r="N6" s="57">
        <f t="shared" si="6"/>
        <v>0.057786729402325765</v>
      </c>
      <c r="O6" s="1"/>
    </row>
    <row r="7" spans="1:15" s="30" customFormat="1" ht="13.5">
      <c r="A7" s="18" t="s">
        <v>15</v>
      </c>
      <c r="B7" s="50">
        <v>11549.06</v>
      </c>
      <c r="C7" s="2">
        <v>26544.25</v>
      </c>
      <c r="D7" s="2">
        <v>2558.58</v>
      </c>
      <c r="E7" s="4">
        <f t="shared" si="1"/>
        <v>40651.89</v>
      </c>
      <c r="F7" s="53">
        <f t="shared" si="2"/>
        <v>0.018754699183167255</v>
      </c>
      <c r="G7" s="50">
        <v>12763.82</v>
      </c>
      <c r="H7" s="45">
        <v>30463.68</v>
      </c>
      <c r="I7" s="2">
        <v>3363.13</v>
      </c>
      <c r="J7" s="4">
        <f t="shared" si="0"/>
        <v>46590.63</v>
      </c>
      <c r="K7" s="5">
        <f t="shared" si="3"/>
        <v>0.021414278757907364</v>
      </c>
      <c r="L7" s="55">
        <f t="shared" si="4"/>
        <v>-0.11877138395697184</v>
      </c>
      <c r="M7" s="56">
        <f t="shared" si="5"/>
        <v>-0.2392265538352666</v>
      </c>
      <c r="N7" s="57">
        <f t="shared" si="6"/>
        <v>-0.12746640257923103</v>
      </c>
      <c r="O7" s="1"/>
    </row>
    <row r="8" spans="1:15" s="30" customFormat="1" ht="13.5">
      <c r="A8" s="18" t="s">
        <v>16</v>
      </c>
      <c r="B8" s="50">
        <v>49.9</v>
      </c>
      <c r="C8" s="2">
        <v>93.94</v>
      </c>
      <c r="D8" s="2">
        <v>137.35</v>
      </c>
      <c r="E8" s="4">
        <f t="shared" si="1"/>
        <v>281.19</v>
      </c>
      <c r="F8" s="53">
        <f t="shared" si="2"/>
        <v>0.0001297266587928581</v>
      </c>
      <c r="G8" s="50">
        <v>453.65</v>
      </c>
      <c r="H8" s="45">
        <v>126.89</v>
      </c>
      <c r="I8" s="2">
        <v>51.65</v>
      </c>
      <c r="J8" s="4">
        <f t="shared" si="0"/>
        <v>632.1899999999999</v>
      </c>
      <c r="K8" s="5">
        <f t="shared" si="3"/>
        <v>0.00029057114891903064</v>
      </c>
      <c r="L8" s="55">
        <f t="shared" si="4"/>
        <v>-0.7522306817790333</v>
      </c>
      <c r="M8" s="56">
        <f t="shared" si="5"/>
        <v>1.6592449177153918</v>
      </c>
      <c r="N8" s="57">
        <f t="shared" si="6"/>
        <v>-0.555212831585441</v>
      </c>
      <c r="O8" s="1"/>
    </row>
    <row r="9" spans="1:15" s="30" customFormat="1" ht="13.5">
      <c r="A9" s="18" t="s">
        <v>22</v>
      </c>
      <c r="B9" s="50">
        <v>566.37</v>
      </c>
      <c r="C9" s="2">
        <v>811.51</v>
      </c>
      <c r="D9" s="2">
        <v>0</v>
      </c>
      <c r="E9" s="4">
        <f t="shared" si="1"/>
        <v>1377.88</v>
      </c>
      <c r="F9" s="53">
        <f t="shared" si="2"/>
        <v>0.0006356832341744135</v>
      </c>
      <c r="G9" s="50">
        <v>241.48</v>
      </c>
      <c r="H9" s="45">
        <v>832.46</v>
      </c>
      <c r="I9" s="2">
        <v>0</v>
      </c>
      <c r="J9" s="4">
        <f t="shared" si="0"/>
        <v>1073.94</v>
      </c>
      <c r="K9" s="5">
        <f t="shared" si="3"/>
        <v>0.0004936110657715304</v>
      </c>
      <c r="L9" s="55">
        <f t="shared" si="4"/>
        <v>0.28301394863772655</v>
      </c>
      <c r="M9" s="56" t="str">
        <f t="shared" si="5"/>
        <v>0.00%</v>
      </c>
      <c r="N9" s="57">
        <f t="shared" si="6"/>
        <v>0.28301394863772655</v>
      </c>
      <c r="O9" s="1"/>
    </row>
    <row r="10" spans="1:15" s="30" customFormat="1" ht="13.5">
      <c r="A10" s="18" t="s">
        <v>13</v>
      </c>
      <c r="B10" s="50">
        <v>69415.38</v>
      </c>
      <c r="C10" s="2">
        <v>1753.1</v>
      </c>
      <c r="D10" s="2">
        <v>37856.73</v>
      </c>
      <c r="E10" s="4">
        <f t="shared" si="1"/>
        <v>109025.21000000002</v>
      </c>
      <c r="F10" s="53">
        <f t="shared" si="2"/>
        <v>0.05029864581773784</v>
      </c>
      <c r="G10" s="50">
        <v>61179.77</v>
      </c>
      <c r="H10" s="45">
        <v>1464.05</v>
      </c>
      <c r="I10" s="2">
        <v>42598.16</v>
      </c>
      <c r="J10" s="4">
        <f t="shared" si="0"/>
        <v>105241.98000000001</v>
      </c>
      <c r="K10" s="5">
        <f t="shared" si="3"/>
        <v>0.04837198159273897</v>
      </c>
      <c r="L10" s="55">
        <f t="shared" si="4"/>
        <v>0.1360814203220686</v>
      </c>
      <c r="M10" s="56">
        <f t="shared" si="5"/>
        <v>-0.11130598129121072</v>
      </c>
      <c r="N10" s="57">
        <f t="shared" si="6"/>
        <v>0.03594791736149405</v>
      </c>
      <c r="O10" s="1"/>
    </row>
    <row r="11" spans="1:15" s="30" customFormat="1" ht="13.5">
      <c r="A11" s="18" t="s">
        <v>27</v>
      </c>
      <c r="B11" s="50">
        <v>1639.92</v>
      </c>
      <c r="C11" s="2">
        <v>759.06</v>
      </c>
      <c r="D11" s="2">
        <v>41.97</v>
      </c>
      <c r="E11" s="4">
        <f t="shared" si="1"/>
        <v>2440.95</v>
      </c>
      <c r="F11" s="53">
        <f t="shared" si="2"/>
        <v>0.0011261292641289767</v>
      </c>
      <c r="G11" s="50">
        <v>3982.44</v>
      </c>
      <c r="H11" s="45">
        <v>738.89</v>
      </c>
      <c r="I11" s="2">
        <v>166.21</v>
      </c>
      <c r="J11" s="4">
        <f t="shared" si="0"/>
        <v>4887.54</v>
      </c>
      <c r="K11" s="5">
        <f t="shared" si="3"/>
        <v>0.0022464419133294087</v>
      </c>
      <c r="L11" s="55">
        <f t="shared" si="4"/>
        <v>-0.4918847019801623</v>
      </c>
      <c r="M11" s="56">
        <f t="shared" si="5"/>
        <v>-0.7474881174417904</v>
      </c>
      <c r="N11" s="57">
        <f t="shared" si="6"/>
        <v>-0.5005769773751212</v>
      </c>
      <c r="O11" s="1"/>
    </row>
    <row r="12" spans="1:15" s="30" customFormat="1" ht="13.5">
      <c r="A12" s="18" t="s">
        <v>23</v>
      </c>
      <c r="B12" s="50">
        <v>32402.5</v>
      </c>
      <c r="C12" s="2">
        <v>53718.5</v>
      </c>
      <c r="D12" s="2">
        <v>1056.63</v>
      </c>
      <c r="E12" s="4">
        <f t="shared" si="1"/>
        <v>87177.63</v>
      </c>
      <c r="F12" s="53">
        <f t="shared" si="2"/>
        <v>0.04021929180049088</v>
      </c>
      <c r="G12" s="50">
        <v>36625</v>
      </c>
      <c r="H12" s="45">
        <v>56261.29</v>
      </c>
      <c r="I12" s="2">
        <v>3141.7</v>
      </c>
      <c r="J12" s="4">
        <f t="shared" si="0"/>
        <v>96027.99</v>
      </c>
      <c r="K12" s="5">
        <f t="shared" si="3"/>
        <v>0.04413698948525789</v>
      </c>
      <c r="L12" s="55">
        <f t="shared" si="4"/>
        <v>-0.07283410716479266</v>
      </c>
      <c r="M12" s="56">
        <f t="shared" si="5"/>
        <v>-0.6636757169685201</v>
      </c>
      <c r="N12" s="57">
        <f t="shared" si="6"/>
        <v>-0.09216437832344504</v>
      </c>
      <c r="O12" s="1"/>
    </row>
    <row r="13" spans="1:15" s="30" customFormat="1" ht="13.5">
      <c r="A13" s="18" t="s">
        <v>24</v>
      </c>
      <c r="B13" s="50">
        <v>6388.68</v>
      </c>
      <c r="C13" s="2">
        <v>995.55</v>
      </c>
      <c r="D13" s="2">
        <v>233.95</v>
      </c>
      <c r="E13" s="4">
        <f t="shared" si="1"/>
        <v>7618.18</v>
      </c>
      <c r="F13" s="53">
        <f t="shared" si="2"/>
        <v>0.003514637922694889</v>
      </c>
      <c r="G13" s="50">
        <v>6682.94</v>
      </c>
      <c r="H13" s="45">
        <v>1721.68</v>
      </c>
      <c r="I13" s="2">
        <v>178.98</v>
      </c>
      <c r="J13" s="4">
        <f t="shared" si="0"/>
        <v>8583.599999999999</v>
      </c>
      <c r="K13" s="5">
        <f t="shared" si="3"/>
        <v>0.0039452482858972635</v>
      </c>
      <c r="L13" s="55">
        <f t="shared" si="4"/>
        <v>-0.12140822547598806</v>
      </c>
      <c r="M13" s="56">
        <f t="shared" si="5"/>
        <v>0.3071292881886245</v>
      </c>
      <c r="N13" s="57">
        <f t="shared" si="6"/>
        <v>-0.11247262220979526</v>
      </c>
      <c r="O13" s="1"/>
    </row>
    <row r="14" spans="1:15" s="30" customFormat="1" ht="13.5">
      <c r="A14" s="18" t="s">
        <v>25</v>
      </c>
      <c r="B14" s="50">
        <v>408700.76</v>
      </c>
      <c r="C14" s="2">
        <v>10181.1</v>
      </c>
      <c r="D14" s="2">
        <v>9230.53</v>
      </c>
      <c r="E14" s="4">
        <f t="shared" si="1"/>
        <v>428112.39</v>
      </c>
      <c r="F14" s="53">
        <f t="shared" si="2"/>
        <v>0.19750912174161597</v>
      </c>
      <c r="G14" s="50">
        <v>458257.26</v>
      </c>
      <c r="H14" s="45">
        <v>10421.3</v>
      </c>
      <c r="I14" s="2">
        <v>5898.87</v>
      </c>
      <c r="J14" s="4">
        <f t="shared" si="0"/>
        <v>474577.43</v>
      </c>
      <c r="K14" s="5">
        <f t="shared" si="3"/>
        <v>0.21812826695477758</v>
      </c>
      <c r="L14" s="55">
        <f t="shared" si="4"/>
        <v>-0.10624915293756987</v>
      </c>
      <c r="M14" s="56">
        <f t="shared" si="5"/>
        <v>0.5647963084455159</v>
      </c>
      <c r="N14" s="57">
        <f t="shared" si="6"/>
        <v>-0.09790823807192006</v>
      </c>
      <c r="O14" s="1"/>
    </row>
    <row r="15" spans="1:15" s="30" customFormat="1" ht="13.5">
      <c r="A15" s="18" t="s">
        <v>14</v>
      </c>
      <c r="B15" s="50">
        <v>5106.31</v>
      </c>
      <c r="C15" s="2">
        <v>12447.9</v>
      </c>
      <c r="D15" s="2">
        <v>1142.67</v>
      </c>
      <c r="E15" s="4">
        <f t="shared" si="1"/>
        <v>18696.879999999997</v>
      </c>
      <c r="F15" s="53">
        <f t="shared" si="2"/>
        <v>0.008625782468263496</v>
      </c>
      <c r="G15" s="50">
        <v>4990.38</v>
      </c>
      <c r="H15" s="45">
        <v>11382.43</v>
      </c>
      <c r="I15" s="2">
        <v>1071.6</v>
      </c>
      <c r="J15" s="4">
        <f t="shared" si="0"/>
        <v>17444.41</v>
      </c>
      <c r="K15" s="5">
        <f t="shared" si="3"/>
        <v>0.008017909577681753</v>
      </c>
      <c r="L15" s="55">
        <f t="shared" si="4"/>
        <v>0.07215621509075087</v>
      </c>
      <c r="M15" s="56">
        <f t="shared" si="5"/>
        <v>0.06632138857782777</v>
      </c>
      <c r="N15" s="57">
        <f t="shared" si="6"/>
        <v>0.07179778507842904</v>
      </c>
      <c r="O15" s="1"/>
    </row>
    <row r="16" spans="1:15" s="30" customFormat="1" ht="13.5">
      <c r="A16" s="18" t="s">
        <v>26</v>
      </c>
      <c r="B16" s="50">
        <v>297006.79</v>
      </c>
      <c r="C16" s="2">
        <v>319.7</v>
      </c>
      <c r="D16" s="2">
        <v>341605.98</v>
      </c>
      <c r="E16" s="4">
        <f t="shared" si="1"/>
        <v>638932.47</v>
      </c>
      <c r="F16" s="53">
        <f t="shared" si="2"/>
        <v>0.2947707049588109</v>
      </c>
      <c r="G16" s="50">
        <v>294722.87</v>
      </c>
      <c r="H16" s="45">
        <v>0</v>
      </c>
      <c r="I16" s="11">
        <v>313276.2</v>
      </c>
      <c r="J16" s="4">
        <f t="shared" si="0"/>
        <v>607999.0700000001</v>
      </c>
      <c r="K16" s="5">
        <f t="shared" si="3"/>
        <v>0.27945236133377965</v>
      </c>
      <c r="L16" s="55">
        <f t="shared" si="4"/>
        <v>0.008834129499349697</v>
      </c>
      <c r="M16" s="56">
        <f t="shared" si="5"/>
        <v>0.09043068065815385</v>
      </c>
      <c r="N16" s="57">
        <f t="shared" si="6"/>
        <v>0.05087738045388779</v>
      </c>
      <c r="O16" s="1"/>
    </row>
    <row r="17" spans="1:15" s="30" customFormat="1" ht="14.25" thickBot="1">
      <c r="A17" s="19" t="s">
        <v>9</v>
      </c>
      <c r="B17" s="52">
        <v>838.25</v>
      </c>
      <c r="C17" s="33">
        <v>139.28</v>
      </c>
      <c r="D17" s="33">
        <v>10.85</v>
      </c>
      <c r="E17" s="4">
        <f t="shared" si="1"/>
        <v>988.38</v>
      </c>
      <c r="F17" s="53">
        <f t="shared" si="2"/>
        <v>0.00045598789081292043</v>
      </c>
      <c r="G17" s="51">
        <v>308.95</v>
      </c>
      <c r="H17" s="45">
        <v>325.29</v>
      </c>
      <c r="I17" s="33">
        <v>25.3</v>
      </c>
      <c r="J17" s="4">
        <f t="shared" si="0"/>
        <v>659.54</v>
      </c>
      <c r="K17" s="5">
        <f t="shared" si="3"/>
        <v>0.0003031419281514378</v>
      </c>
      <c r="L17" s="55">
        <f t="shared" si="4"/>
        <v>0.5412619828456104</v>
      </c>
      <c r="M17" s="56">
        <f t="shared" si="5"/>
        <v>-0.5711462450592886</v>
      </c>
      <c r="N17" s="57">
        <f t="shared" si="6"/>
        <v>0.4985899263122784</v>
      </c>
      <c r="O17" s="1"/>
    </row>
    <row r="18" spans="1:251" s="30" customFormat="1" ht="15" thickBot="1" thickTop="1">
      <c r="A18" s="12" t="s">
        <v>8</v>
      </c>
      <c r="B18" s="13">
        <f>SUM(B4:B17)</f>
        <v>1379756.5100000002</v>
      </c>
      <c r="C18" s="13">
        <f>SUM(C4:C17)</f>
        <v>118141.04000000001</v>
      </c>
      <c r="D18" s="13">
        <f>SUM(D4:D17)</f>
        <v>669660.0099999999</v>
      </c>
      <c r="E18" s="14">
        <f>SUM(E4:E17)</f>
        <v>2167557.5599999996</v>
      </c>
      <c r="F18" s="54">
        <f>IF(E$18=0,"0.00%",E18/E$18)</f>
        <v>1</v>
      </c>
      <c r="G18" s="13">
        <f>SUM(G4:G17)</f>
        <v>1405411.5599999998</v>
      </c>
      <c r="H18" s="13">
        <f>SUM(H4:H17)</f>
        <v>122860.24999999999</v>
      </c>
      <c r="I18" s="14">
        <f>SUM(I4:I17)</f>
        <v>647408.75</v>
      </c>
      <c r="J18" s="14">
        <f>SUM(J4:J17)</f>
        <v>2175680.56</v>
      </c>
      <c r="K18" s="15">
        <f>IF(J$18=0,"0.00%",J18/J$18)</f>
        <v>1</v>
      </c>
      <c r="L18" s="58">
        <f>IF(H18=0,"0.00%",(B18+C18)/(G18+H18)-1)</f>
        <v>-0.019874906938183723</v>
      </c>
      <c r="M18" s="59">
        <f>IF(I18=0,"0.00%",D18/I18-1)</f>
        <v>0.034369723918621586</v>
      </c>
      <c r="N18" s="54">
        <f>IF(J18=0,"0.00%",E18/J18-1)</f>
        <v>-0.003733544413340062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19</v>
      </c>
      <c r="B23" s="49">
        <v>129270.63</v>
      </c>
      <c r="C23" s="44">
        <v>49486.73</v>
      </c>
      <c r="D23" s="4">
        <v>73182.53</v>
      </c>
      <c r="E23" s="4">
        <f aca="true" t="shared" si="7" ref="E23:E36">SUM(B23:D23)</f>
        <v>251939.89</v>
      </c>
      <c r="F23" s="53">
        <f>IF(E$37=0,"0.00%",E23/E$37)</f>
        <v>0.024255801777981468</v>
      </c>
      <c r="G23" s="49">
        <v>136094.69</v>
      </c>
      <c r="H23" s="44">
        <v>57118.45</v>
      </c>
      <c r="I23" s="4">
        <v>53989.02</v>
      </c>
      <c r="J23" s="4">
        <f aca="true" t="shared" si="8" ref="J23:J36">SUM(G23:I23)</f>
        <v>247202.16</v>
      </c>
      <c r="K23" s="5">
        <f>IF(J$37=0,"0.00%",J23/J$37)</f>
        <v>0.022457248150503706</v>
      </c>
      <c r="L23" s="55">
        <f aca="true" t="shared" si="9" ref="L23:L36">IF((G23+H23)=0,"0.00",(B23+C23)/(G23+H23)-1)</f>
        <v>-0.07481778930770444</v>
      </c>
      <c r="M23" s="56">
        <f>IF(I23=0,"0.00%",D23/I23-1)</f>
        <v>0.35550765692727904</v>
      </c>
      <c r="N23" s="57">
        <f>IF(J23=0,"0.00%",E23/J23-1)</f>
        <v>0.019165406968935983</v>
      </c>
      <c r="O23" s="1"/>
    </row>
    <row r="24" spans="1:15" s="30" customFormat="1" ht="13.5">
      <c r="A24" s="18" t="s">
        <v>20</v>
      </c>
      <c r="B24" s="50">
        <v>2414281.35</v>
      </c>
      <c r="C24" s="45">
        <v>0</v>
      </c>
      <c r="D24" s="2">
        <v>1000775.05</v>
      </c>
      <c r="E24" s="4">
        <f t="shared" si="7"/>
        <v>3415056.4000000004</v>
      </c>
      <c r="F24" s="53">
        <f aca="true" t="shared" si="10" ref="F24:F36">IF(E$37=0,"0.00%",E24/E$37)</f>
        <v>0.32878847053170895</v>
      </c>
      <c r="G24" s="50">
        <v>2497917.9</v>
      </c>
      <c r="H24" s="45">
        <v>0</v>
      </c>
      <c r="I24" s="2">
        <v>1083482.39</v>
      </c>
      <c r="J24" s="4">
        <f t="shared" si="8"/>
        <v>3581400.29</v>
      </c>
      <c r="K24" s="5">
        <f aca="true" t="shared" si="11" ref="K24:K36">IF(J$37=0,"0.00%",J24/J$37)</f>
        <v>0.32535474220296434</v>
      </c>
      <c r="L24" s="55">
        <f t="shared" si="9"/>
        <v>-0.033482505569938814</v>
      </c>
      <c r="M24" s="56">
        <f aca="true" t="shared" si="12" ref="M24:M37">IF(I24=0,"0.00%",D24/I24-1)</f>
        <v>-0.07633473396831103</v>
      </c>
      <c r="N24" s="57">
        <f aca="true" t="shared" si="13" ref="N24:N36">IF(J24=0,"0.00%",E24/J24-1)</f>
        <v>-0.046446606503178556</v>
      </c>
      <c r="O24" s="1"/>
    </row>
    <row r="25" spans="1:15" s="30" customFormat="1" ht="13.5">
      <c r="A25" s="18" t="s">
        <v>21</v>
      </c>
      <c r="B25" s="50">
        <v>4252.76</v>
      </c>
      <c r="C25" s="45">
        <v>0</v>
      </c>
      <c r="D25" s="2">
        <v>117583.44</v>
      </c>
      <c r="E25" s="4">
        <f t="shared" si="7"/>
        <v>121836.2</v>
      </c>
      <c r="F25" s="53">
        <f t="shared" si="10"/>
        <v>0.011729919849462924</v>
      </c>
      <c r="G25" s="50">
        <v>6251.03</v>
      </c>
      <c r="H25" s="45">
        <v>0</v>
      </c>
      <c r="I25" s="2">
        <v>114802.62</v>
      </c>
      <c r="J25" s="4">
        <f t="shared" si="8"/>
        <v>121053.65</v>
      </c>
      <c r="K25" s="5">
        <f t="shared" si="11"/>
        <v>0.010997201066423622</v>
      </c>
      <c r="L25" s="55">
        <f t="shared" si="9"/>
        <v>-0.3196705182985843</v>
      </c>
      <c r="M25" s="56">
        <f t="shared" si="12"/>
        <v>0.024222617915862887</v>
      </c>
      <c r="N25" s="57">
        <f t="shared" si="13"/>
        <v>0.006464489092233183</v>
      </c>
      <c r="O25" s="1"/>
    </row>
    <row r="26" spans="1:15" s="30" customFormat="1" ht="13.5">
      <c r="A26" s="18" t="s">
        <v>15</v>
      </c>
      <c r="B26" s="50">
        <v>66027.91</v>
      </c>
      <c r="C26" s="45">
        <v>110139.08</v>
      </c>
      <c r="D26" s="2">
        <v>13276.26</v>
      </c>
      <c r="E26" s="4">
        <f t="shared" si="7"/>
        <v>189443.25</v>
      </c>
      <c r="F26" s="53">
        <f t="shared" si="10"/>
        <v>0.018238866104833926</v>
      </c>
      <c r="G26" s="50">
        <v>51433.15</v>
      </c>
      <c r="H26" s="45">
        <v>117644</v>
      </c>
      <c r="I26" s="2">
        <v>18478.01</v>
      </c>
      <c r="J26" s="4">
        <f t="shared" si="8"/>
        <v>187555.16</v>
      </c>
      <c r="K26" s="5">
        <f t="shared" si="11"/>
        <v>0.017038575917085137</v>
      </c>
      <c r="L26" s="55">
        <f t="shared" si="9"/>
        <v>0.04193257338439871</v>
      </c>
      <c r="M26" s="56">
        <f t="shared" si="12"/>
        <v>-0.2815102925044417</v>
      </c>
      <c r="N26" s="57">
        <f t="shared" si="13"/>
        <v>0.010066851799758414</v>
      </c>
      <c r="O26" s="1"/>
    </row>
    <row r="27" spans="1:15" s="30" customFormat="1" ht="13.5">
      <c r="A27" s="18" t="s">
        <v>16</v>
      </c>
      <c r="B27" s="50">
        <v>343.92</v>
      </c>
      <c r="C27" s="45">
        <v>273.86</v>
      </c>
      <c r="D27" s="2">
        <v>326.27</v>
      </c>
      <c r="E27" s="4">
        <f t="shared" si="7"/>
        <v>944.05</v>
      </c>
      <c r="F27" s="53">
        <f t="shared" si="10"/>
        <v>9.088949617507336E-05</v>
      </c>
      <c r="G27" s="50">
        <v>1696.61</v>
      </c>
      <c r="H27" s="45">
        <v>376.77</v>
      </c>
      <c r="I27" s="2">
        <v>277.68</v>
      </c>
      <c r="J27" s="4">
        <f t="shared" si="8"/>
        <v>2351.06</v>
      </c>
      <c r="K27" s="5">
        <f t="shared" si="11"/>
        <v>0.00021358364278339332</v>
      </c>
      <c r="L27" s="55">
        <f t="shared" si="9"/>
        <v>-0.7020420762233648</v>
      </c>
      <c r="M27" s="56">
        <f t="shared" si="12"/>
        <v>0.174985594929415</v>
      </c>
      <c r="N27" s="57">
        <f t="shared" si="13"/>
        <v>-0.5984577169446973</v>
      </c>
      <c r="O27" s="1"/>
    </row>
    <row r="28" spans="1:15" s="30" customFormat="1" ht="13.5">
      <c r="A28" s="18" t="s">
        <v>22</v>
      </c>
      <c r="B28" s="50">
        <v>1023.99</v>
      </c>
      <c r="C28" s="45">
        <v>3280.92</v>
      </c>
      <c r="D28" s="2">
        <v>0</v>
      </c>
      <c r="E28" s="4">
        <f t="shared" si="7"/>
        <v>4304.91</v>
      </c>
      <c r="F28" s="53">
        <f t="shared" si="10"/>
        <v>0.00041446014615649073</v>
      </c>
      <c r="G28" s="50">
        <v>494.94</v>
      </c>
      <c r="H28" s="45">
        <v>5162.74</v>
      </c>
      <c r="I28" s="2">
        <v>0</v>
      </c>
      <c r="J28" s="4">
        <f t="shared" si="8"/>
        <v>5657.679999999999</v>
      </c>
      <c r="K28" s="5">
        <f t="shared" si="11"/>
        <v>0.0005139757828820824</v>
      </c>
      <c r="L28" s="55">
        <f t="shared" si="9"/>
        <v>-0.23910330736273522</v>
      </c>
      <c r="M28" s="56" t="str">
        <f t="shared" si="12"/>
        <v>0.00%</v>
      </c>
      <c r="N28" s="57">
        <f t="shared" si="13"/>
        <v>-0.23910330736273522</v>
      </c>
      <c r="O28" s="1"/>
    </row>
    <row r="29" spans="1:15" s="30" customFormat="1" ht="13.5">
      <c r="A29" s="18" t="s">
        <v>13</v>
      </c>
      <c r="B29" s="50">
        <v>324399.67</v>
      </c>
      <c r="C29" s="45">
        <v>7662.49</v>
      </c>
      <c r="D29" s="2">
        <v>192140.68</v>
      </c>
      <c r="E29" s="4">
        <f t="shared" si="7"/>
        <v>524202.83999999997</v>
      </c>
      <c r="F29" s="53">
        <f t="shared" si="10"/>
        <v>0.05046822945939579</v>
      </c>
      <c r="G29" s="50">
        <v>304299.97</v>
      </c>
      <c r="H29" s="45">
        <v>7669.88</v>
      </c>
      <c r="I29" s="2">
        <v>212313.85</v>
      </c>
      <c r="J29" s="4">
        <f t="shared" si="8"/>
        <v>524283.69999999995</v>
      </c>
      <c r="K29" s="5">
        <f t="shared" si="11"/>
        <v>0.04762890887427618</v>
      </c>
      <c r="L29" s="55">
        <f t="shared" si="9"/>
        <v>0.06440465320607114</v>
      </c>
      <c r="M29" s="56">
        <f t="shared" si="12"/>
        <v>-0.0950157985454082</v>
      </c>
      <c r="N29" s="57">
        <f t="shared" si="13"/>
        <v>-0.00015422947537757636</v>
      </c>
      <c r="O29" s="1"/>
    </row>
    <row r="30" spans="1:15" s="30" customFormat="1" ht="13.5">
      <c r="A30" s="18" t="s">
        <v>27</v>
      </c>
      <c r="B30" s="50">
        <v>7440.34</v>
      </c>
      <c r="C30" s="45">
        <v>3770.76</v>
      </c>
      <c r="D30" s="2">
        <v>263.64</v>
      </c>
      <c r="E30" s="4">
        <f t="shared" si="7"/>
        <v>11474.74</v>
      </c>
      <c r="F30" s="53">
        <f t="shared" si="10"/>
        <v>0.0011047437501614972</v>
      </c>
      <c r="G30" s="50">
        <v>15664.62</v>
      </c>
      <c r="H30" s="45">
        <v>3106.19</v>
      </c>
      <c r="I30" s="2">
        <v>547.24</v>
      </c>
      <c r="J30" s="4">
        <f t="shared" si="8"/>
        <v>19318.050000000003</v>
      </c>
      <c r="K30" s="5">
        <f t="shared" si="11"/>
        <v>0.0017549613750698545</v>
      </c>
      <c r="L30" s="55">
        <f t="shared" si="9"/>
        <v>-0.40273754835300135</v>
      </c>
      <c r="M30" s="56">
        <f t="shared" si="12"/>
        <v>-0.5182369709816534</v>
      </c>
      <c r="N30" s="57">
        <f t="shared" si="13"/>
        <v>-0.4060094057112391</v>
      </c>
      <c r="O30" s="1"/>
    </row>
    <row r="31" spans="1:15" s="30" customFormat="1" ht="13.5">
      <c r="A31" s="18" t="s">
        <v>23</v>
      </c>
      <c r="B31" s="50">
        <v>169779.9</v>
      </c>
      <c r="C31" s="45">
        <v>333545.51</v>
      </c>
      <c r="D31" s="2">
        <v>5417.7</v>
      </c>
      <c r="E31" s="4">
        <f t="shared" si="7"/>
        <v>508743.11000000004</v>
      </c>
      <c r="F31" s="53">
        <f t="shared" si="10"/>
        <v>0.0489798262278904</v>
      </c>
      <c r="G31" s="50">
        <v>132464.32</v>
      </c>
      <c r="H31" s="45">
        <v>604699.28</v>
      </c>
      <c r="I31" s="2">
        <v>16056.69</v>
      </c>
      <c r="J31" s="4">
        <f t="shared" si="8"/>
        <v>753220.29</v>
      </c>
      <c r="K31" s="5">
        <f t="shared" si="11"/>
        <v>0.06842680891026343</v>
      </c>
      <c r="L31" s="55">
        <f t="shared" si="9"/>
        <v>-0.31721342453696855</v>
      </c>
      <c r="M31" s="56">
        <f t="shared" si="12"/>
        <v>-0.6625892385043244</v>
      </c>
      <c r="N31" s="57">
        <f t="shared" si="13"/>
        <v>-0.324575935149065</v>
      </c>
      <c r="O31" s="1"/>
    </row>
    <row r="32" spans="1:15" s="30" customFormat="1" ht="13.5">
      <c r="A32" s="18" t="s">
        <v>24</v>
      </c>
      <c r="B32" s="50">
        <v>26068.64</v>
      </c>
      <c r="C32" s="45">
        <v>6803.77</v>
      </c>
      <c r="D32" s="2">
        <v>618.96</v>
      </c>
      <c r="E32" s="4">
        <f t="shared" si="7"/>
        <v>33491.37</v>
      </c>
      <c r="F32" s="53">
        <f t="shared" si="10"/>
        <v>0.0032244200471510695</v>
      </c>
      <c r="G32" s="50">
        <v>27332.59</v>
      </c>
      <c r="H32" s="45">
        <v>8658.16</v>
      </c>
      <c r="I32" s="2">
        <v>709.87</v>
      </c>
      <c r="J32" s="4">
        <f t="shared" si="8"/>
        <v>36700.62</v>
      </c>
      <c r="K32" s="5">
        <f t="shared" si="11"/>
        <v>0.003334092754761283</v>
      </c>
      <c r="L32" s="55">
        <f t="shared" si="9"/>
        <v>-0.08664281794627782</v>
      </c>
      <c r="M32" s="56">
        <f t="shared" si="12"/>
        <v>-0.12806570217081992</v>
      </c>
      <c r="N32" s="57">
        <f t="shared" si="13"/>
        <v>-0.08744402683115438</v>
      </c>
      <c r="O32" s="1"/>
    </row>
    <row r="33" spans="1:15" s="30" customFormat="1" ht="13.5">
      <c r="A33" s="18" t="s">
        <v>25</v>
      </c>
      <c r="B33" s="50">
        <v>2207990.94</v>
      </c>
      <c r="C33" s="45">
        <v>47747.22</v>
      </c>
      <c r="D33" s="2">
        <v>28107.85</v>
      </c>
      <c r="E33" s="4">
        <f t="shared" si="7"/>
        <v>2283846.0100000002</v>
      </c>
      <c r="F33" s="53">
        <f t="shared" si="10"/>
        <v>0.21987989321577414</v>
      </c>
      <c r="G33" s="50">
        <v>2357769.36</v>
      </c>
      <c r="H33" s="45">
        <v>38443.86</v>
      </c>
      <c r="I33" s="2">
        <v>24569.16</v>
      </c>
      <c r="J33" s="4">
        <f t="shared" si="8"/>
        <v>2420782.38</v>
      </c>
      <c r="K33" s="5">
        <f t="shared" si="11"/>
        <v>0.21991761975715324</v>
      </c>
      <c r="L33" s="55">
        <f t="shared" si="9"/>
        <v>-0.058623773054719885</v>
      </c>
      <c r="M33" s="56">
        <f t="shared" si="12"/>
        <v>0.1440297511188824</v>
      </c>
      <c r="N33" s="57">
        <f t="shared" si="13"/>
        <v>-0.056566988892243875</v>
      </c>
      <c r="O33" s="1"/>
    </row>
    <row r="34" spans="1:15" s="30" customFormat="1" ht="13.5">
      <c r="A34" s="18" t="s">
        <v>14</v>
      </c>
      <c r="B34" s="50">
        <v>20714.27</v>
      </c>
      <c r="C34" s="45">
        <v>53293.99</v>
      </c>
      <c r="D34" s="2">
        <v>4028.17</v>
      </c>
      <c r="E34" s="4">
        <f t="shared" si="7"/>
        <v>78036.43</v>
      </c>
      <c r="F34" s="53">
        <f t="shared" si="10"/>
        <v>0.00751304677294781</v>
      </c>
      <c r="G34" s="50">
        <v>19536.8</v>
      </c>
      <c r="H34" s="45">
        <v>48405.78</v>
      </c>
      <c r="I34" s="2">
        <v>5477.79</v>
      </c>
      <c r="J34" s="4">
        <f t="shared" si="8"/>
        <v>73420.37</v>
      </c>
      <c r="K34" s="5">
        <f t="shared" si="11"/>
        <v>0.006669923387367642</v>
      </c>
      <c r="L34" s="55">
        <f t="shared" si="9"/>
        <v>0.08927656265040262</v>
      </c>
      <c r="M34" s="56">
        <f t="shared" si="12"/>
        <v>-0.26463592069064346</v>
      </c>
      <c r="N34" s="57">
        <f t="shared" si="13"/>
        <v>0.06287165264898564</v>
      </c>
      <c r="O34" s="1"/>
    </row>
    <row r="35" spans="1:15" s="30" customFormat="1" ht="13.5">
      <c r="A35" s="18" t="s">
        <v>26</v>
      </c>
      <c r="B35" s="50">
        <v>1383857.24</v>
      </c>
      <c r="C35" s="45">
        <v>369.65</v>
      </c>
      <c r="D35" s="11">
        <v>1575956.55</v>
      </c>
      <c r="E35" s="4">
        <f t="shared" si="7"/>
        <v>2960183.44</v>
      </c>
      <c r="F35" s="53">
        <f t="shared" si="10"/>
        <v>0.28499505476128967</v>
      </c>
      <c r="G35" s="50">
        <v>1470252.97</v>
      </c>
      <c r="H35" s="45">
        <v>44.95</v>
      </c>
      <c r="I35" s="11">
        <v>1561229.3</v>
      </c>
      <c r="J35" s="4">
        <f t="shared" si="8"/>
        <v>3031527.2199999997</v>
      </c>
      <c r="K35" s="5">
        <f t="shared" si="11"/>
        <v>0.27540114962808837</v>
      </c>
      <c r="L35" s="55">
        <f t="shared" si="9"/>
        <v>-0.05853985701074793</v>
      </c>
      <c r="M35" s="56">
        <f t="shared" si="12"/>
        <v>0.00943311145902781</v>
      </c>
      <c r="N35" s="57">
        <f t="shared" si="13"/>
        <v>-0.023533940097691053</v>
      </c>
      <c r="O35" s="1"/>
    </row>
    <row r="36" spans="1:15" s="30" customFormat="1" ht="14.25" thickBot="1">
      <c r="A36" s="19" t="s">
        <v>9</v>
      </c>
      <c r="B36" s="50">
        <v>2449.8</v>
      </c>
      <c r="C36" s="45">
        <v>677.18</v>
      </c>
      <c r="D36" s="33">
        <v>159.17</v>
      </c>
      <c r="E36" s="4">
        <f t="shared" si="7"/>
        <v>3286.15</v>
      </c>
      <c r="F36" s="53">
        <f t="shared" si="10"/>
        <v>0.0003163778590707244</v>
      </c>
      <c r="G36" s="50">
        <v>1097.87</v>
      </c>
      <c r="H36" s="45">
        <v>1947.2</v>
      </c>
      <c r="I36" s="33">
        <v>160.46</v>
      </c>
      <c r="J36" s="4">
        <f t="shared" si="8"/>
        <v>3205.5299999999997</v>
      </c>
      <c r="K36" s="5">
        <f t="shared" si="11"/>
        <v>0.0002912085503778937</v>
      </c>
      <c r="L36" s="55">
        <f t="shared" si="9"/>
        <v>0.026899217423573374</v>
      </c>
      <c r="M36" s="56">
        <f t="shared" si="12"/>
        <v>-0.008039386763056378</v>
      </c>
      <c r="N36" s="57">
        <f t="shared" si="13"/>
        <v>0.025150287160001783</v>
      </c>
      <c r="O36" s="1"/>
    </row>
    <row r="37" spans="1:15" s="30" customFormat="1" ht="15" thickBot="1" thickTop="1">
      <c r="A37" s="12" t="s">
        <v>8</v>
      </c>
      <c r="B37" s="13">
        <f>SUM(B23:B36)</f>
        <v>6757901.359999999</v>
      </c>
      <c r="C37" s="13">
        <f>SUM(C23:C36)</f>
        <v>617051.16</v>
      </c>
      <c r="D37" s="13">
        <f>SUM(D23:D36)</f>
        <v>3011836.2699999996</v>
      </c>
      <c r="E37" s="14">
        <f>SUM(E23:E36)</f>
        <v>10386788.790000001</v>
      </c>
      <c r="F37" s="54">
        <f>IF(E$37=0,"0.00%",E37/E$37)</f>
        <v>1</v>
      </c>
      <c r="G37" s="13">
        <f>SUM(G23:G36)</f>
        <v>7022306.819999998</v>
      </c>
      <c r="H37" s="13">
        <f>SUM(H23:H36)</f>
        <v>893277.26</v>
      </c>
      <c r="I37" s="14">
        <f>SUM(I23:I36)</f>
        <v>3092094.08</v>
      </c>
      <c r="J37" s="14">
        <f>SUM(J23:J36)</f>
        <v>11007678.159999998</v>
      </c>
      <c r="K37" s="15">
        <f>IF(J$37=0,"0.00%",J37/J$37)</f>
        <v>1</v>
      </c>
      <c r="L37" s="58">
        <f>IF(H37=0,"0.00%",(B37+C37)/(G37+H37)-1)</f>
        <v>-0.06829964214087392</v>
      </c>
      <c r="M37" s="59">
        <f t="shared" si="12"/>
        <v>-0.025955811150481067</v>
      </c>
      <c r="N37" s="54">
        <f>IF(J37=0,"0.00%",E37/J37-1)</f>
        <v>-0.056405116590000026</v>
      </c>
      <c r="O37" s="32"/>
    </row>
    <row r="38" spans="3:15" s="30" customFormat="1" ht="14.2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8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66" r:id="rId1"/>
  <headerFooter alignWithMargins="0">
    <oddHeader>&amp;C&amp;"Arial,Bold"&amp;14Pacific Land Border Sales Jan - June 13-14</oddHeader>
    <oddFooter>&amp;LStatistics and Reference Materials/Pacific Land Border (June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2013-07-30T17:53:19Z</cp:lastPrinted>
  <dcterms:created xsi:type="dcterms:W3CDTF">2006-01-31T19:56:50Z</dcterms:created>
  <dcterms:modified xsi:type="dcterms:W3CDTF">2014-07-29T17:34:57Z</dcterms:modified>
  <cp:category/>
  <cp:version/>
  <cp:contentType/>
  <cp:contentStatus/>
</cp:coreProperties>
</file>