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300" windowWidth="10725" windowHeight="651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<sst xmlns="http://schemas.openxmlformats.org/spreadsheetml/2006/main" count="90" uniqueCount="33">
  <si>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</si>
  <si>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</si>
  <si>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</si>
  <si>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</si>
  <si>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</si>
  <si>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</si>
  <si>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</si>
  <si>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</si>
  <si>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</si>
  <si>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</si>
  <si>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</si>
  <si>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</si>
  <si>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</si>
  <si>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</si>
  <si>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</si>
  <si>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</si>
  <si>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</si>
  <si>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Pacific Gross Sales - Land Border</t>
  </si>
  <si>
    <t>Imported (IDP)</t>
  </si>
  <si>
    <t>Imported (IDNP)</t>
  </si>
  <si>
    <t>Sep 07</t>
  </si>
  <si>
    <t>Jan - Sep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</si>
  <si>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</si>
  <si>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</si>
  <si>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</si>
  <si>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</si>
  <si>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</si>
  <si>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</si>
  <si>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</si>
  <si>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</si>
  <si>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</si>
  <si>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Sep 08</t>
  </si>
  <si>
    <t>Jan - Sep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</si>
</sst>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J1" activePane="topRight" state="frozen"/>
      <selection pane="topLeft" activeCell="A1" sqref="A1"/>
      <selection pane="topRight" activeCell="E37" sqref="E37"/>
    </sheetView>
  </sheetViews>
  <sheetFormatPr defaultColWidth="9.140625" defaultRowHeight="12.75"/>
  <cols>
    <col min="1" max="1" width="51.57421875" style="23" customWidth="1"/>
    <col min="2" max="2" width="17.57421875" style="33" bestFit="1" customWidth="1"/>
    <col min="3" max="3" width="15.8515625" style="1" bestFit="1" customWidth="1"/>
    <col min="4" max="4" width="14.710937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8" width="14.7109375" style="1" bestFit="1" customWidth="1"/>
    <col min="9" max="9" width="15.8515625" style="1" bestFit="1" customWidth="1"/>
    <col min="10" max="10" width="15.57421875" style="1" bestFit="1" customWidth="1"/>
    <col min="11" max="11" width="9.28125" style="1" bestFit="1" customWidth="1"/>
    <col min="12" max="13" width="11.57421875" style="1" bestFit="1" customWidth="1"/>
    <col min="14" max="14" width="11.42187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22</v>
      </c>
      <c r="B4" s="44">
        <v>38429.97</v>
      </c>
      <c r="C4" s="5">
        <v>6361.03</v>
      </c>
      <c r="D4" s="6">
        <v>329.99</v>
      </c>
      <c r="E4" s="6">
        <f>SUM(B4:D4)</f>
        <v>45120.99</v>
      </c>
      <c r="F4" s="47">
        <f>IF(E$18=0,"0.00%",E4/E$18)</f>
        <v>0.024033751211368762</v>
      </c>
      <c r="G4" s="44">
        <v>27569.99</v>
      </c>
      <c r="H4" s="5">
        <v>4850.99</v>
      </c>
      <c r="I4" s="6">
        <v>671.17</v>
      </c>
      <c r="J4" s="6">
        <f>SUM(G4:I4)</f>
        <v>33092.15</v>
      </c>
      <c r="K4" s="7">
        <f>IF(J$18=0,"0.00%",J4/J$18)</f>
        <v>0.017084252442795156</v>
      </c>
      <c r="L4" s="49">
        <f>IF(H4=0,"0.00%",(B4+C4)/(G4+H4)-1)</f>
        <v>0.38154367943226863</v>
      </c>
      <c r="M4" s="50">
        <f>IF(I4=0,"0.00%",D4/I4-1)</f>
        <v>-0.5083361890430145</v>
      </c>
      <c r="N4" s="51">
        <f>IF(J4=0,"0.00%",E4/J4-1)</f>
        <v>0.363495270026275</v>
      </c>
      <c r="O4" s="1"/>
    </row>
    <row r="5" spans="1:15" s="33" customFormat="1" ht="15">
      <c r="A5" s="21" t="s">
        <v>23</v>
      </c>
      <c r="B5" s="45">
        <v>429036.14</v>
      </c>
      <c r="C5" s="2">
        <v>0</v>
      </c>
      <c r="D5" s="3">
        <v>274173.36</v>
      </c>
      <c r="E5" s="6">
        <f aca="true" t="shared" si="0" ref="E5:E17">SUM(B5:D5)</f>
        <v>703209.5</v>
      </c>
      <c r="F5" s="47">
        <f aca="true" t="shared" si="1" ref="F5:F17">IF(E$18=0,"0.00%",E5/E$18)</f>
        <v>0.3745654111860361</v>
      </c>
      <c r="G5" s="45">
        <v>449703.12</v>
      </c>
      <c r="H5" s="2">
        <v>0</v>
      </c>
      <c r="I5" s="3">
        <v>280600.79</v>
      </c>
      <c r="J5" s="6">
        <f aca="true" t="shared" si="2" ref="J5:J17">SUM(G5:I5)</f>
        <v>730303.9099999999</v>
      </c>
      <c r="K5" s="7">
        <f aca="true" t="shared" si="3" ref="K5:K17">IF(J$18=0,"0.00%",J5/J$18)</f>
        <v>0.3770288832366695</v>
      </c>
      <c r="L5" s="49" t="str">
        <f aca="true" t="shared" si="4" ref="L5:L17">IF(H5=0,"0.00%",(B5+C5)/(G5+H5)-1)</f>
        <v>0.00%</v>
      </c>
      <c r="M5" s="50">
        <f aca="true" t="shared" si="5" ref="M5:M17">IF(I5=0,"0.00%",D5/I5-1)</f>
        <v>-0.02290595831893416</v>
      </c>
      <c r="N5" s="51">
        <f aca="true" t="shared" si="6" ref="N5:N17">IF(J5=0,"0.00%",E5/J5-1)</f>
        <v>-0.03710018477102217</v>
      </c>
      <c r="O5" s="1"/>
    </row>
    <row r="6" spans="1:15" s="33" customFormat="1" ht="15">
      <c r="A6" s="21" t="s">
        <v>24</v>
      </c>
      <c r="B6" s="45">
        <v>2522.57</v>
      </c>
      <c r="C6" s="2">
        <v>0</v>
      </c>
      <c r="D6" s="3">
        <v>24171.64</v>
      </c>
      <c r="E6" s="6">
        <f t="shared" si="0"/>
        <v>26694.21</v>
      </c>
      <c r="F6" s="47">
        <f t="shared" si="1"/>
        <v>0.01421870402054636</v>
      </c>
      <c r="G6" s="45">
        <v>2749.71</v>
      </c>
      <c r="H6" s="2">
        <v>0</v>
      </c>
      <c r="I6" s="3">
        <v>28112.92</v>
      </c>
      <c r="J6" s="6">
        <f t="shared" si="2"/>
        <v>30862.629999999997</v>
      </c>
      <c r="K6" s="7">
        <f t="shared" si="3"/>
        <v>0.015933233772014905</v>
      </c>
      <c r="L6" s="49" t="str">
        <f t="shared" si="4"/>
        <v>0.00%</v>
      </c>
      <c r="M6" s="50">
        <f t="shared" si="5"/>
        <v>-0.1401946151449227</v>
      </c>
      <c r="N6" s="51">
        <f t="shared" si="6"/>
        <v>-0.1350636676135507</v>
      </c>
      <c r="O6" s="1"/>
    </row>
    <row r="7" spans="1:15" s="33" customFormat="1" ht="15">
      <c r="A7" s="21" t="s">
        <v>15</v>
      </c>
      <c r="B7" s="45">
        <v>13164.91</v>
      </c>
      <c r="C7" s="2">
        <v>18627.16</v>
      </c>
      <c r="D7" s="3">
        <v>9363.21</v>
      </c>
      <c r="E7" s="6">
        <f t="shared" si="0"/>
        <v>41155.28</v>
      </c>
      <c r="F7" s="47">
        <f t="shared" si="1"/>
        <v>0.02192141086785154</v>
      </c>
      <c r="G7" s="45">
        <v>9665.77</v>
      </c>
      <c r="H7" s="2">
        <v>25089.41</v>
      </c>
      <c r="I7" s="3">
        <v>13683.68</v>
      </c>
      <c r="J7" s="6">
        <f t="shared" si="2"/>
        <v>48438.86</v>
      </c>
      <c r="K7" s="7">
        <f t="shared" si="3"/>
        <v>0.02500719089818016</v>
      </c>
      <c r="L7" s="49">
        <f t="shared" si="4"/>
        <v>-0.08525664375785136</v>
      </c>
      <c r="M7" s="50">
        <f t="shared" si="5"/>
        <v>-0.3157388948002292</v>
      </c>
      <c r="N7" s="51">
        <f t="shared" si="6"/>
        <v>-0.15036646196875814</v>
      </c>
      <c r="O7" s="1"/>
    </row>
    <row r="8" spans="1:15" s="33" customFormat="1" ht="15">
      <c r="A8" s="21" t="s">
        <v>16</v>
      </c>
      <c r="B8" s="45">
        <v>443.35</v>
      </c>
      <c r="C8" s="2">
        <v>39.9</v>
      </c>
      <c r="D8" s="3">
        <v>467.21</v>
      </c>
      <c r="E8" s="6">
        <f t="shared" si="0"/>
        <v>950.46</v>
      </c>
      <c r="F8" s="47">
        <f t="shared" si="1"/>
        <v>0.0005062636962610429</v>
      </c>
      <c r="G8" s="45">
        <v>482.57</v>
      </c>
      <c r="H8" s="2">
        <v>165.95</v>
      </c>
      <c r="I8" s="3">
        <v>1726.96</v>
      </c>
      <c r="J8" s="6">
        <f t="shared" si="2"/>
        <v>2375.48</v>
      </c>
      <c r="K8" s="7">
        <f t="shared" si="3"/>
        <v>0.001226372417410505</v>
      </c>
      <c r="L8" s="49">
        <f t="shared" si="4"/>
        <v>-0.2548417936224018</v>
      </c>
      <c r="M8" s="50">
        <f t="shared" si="5"/>
        <v>-0.7294610182054014</v>
      </c>
      <c r="N8" s="51">
        <f t="shared" si="6"/>
        <v>-0.5998871806961119</v>
      </c>
      <c r="O8" s="1"/>
    </row>
    <row r="9" spans="1:15" s="33" customFormat="1" ht="15">
      <c r="A9" s="21" t="s">
        <v>25</v>
      </c>
      <c r="B9" s="45">
        <v>325.81</v>
      </c>
      <c r="C9" s="2">
        <v>242.69</v>
      </c>
      <c r="D9" s="3">
        <v>83.06</v>
      </c>
      <c r="E9" s="6">
        <f t="shared" si="0"/>
        <v>651.56</v>
      </c>
      <c r="F9" s="47">
        <f t="shared" si="1"/>
        <v>0.0003470542410368086</v>
      </c>
      <c r="G9" s="45">
        <v>729.84</v>
      </c>
      <c r="H9" s="2">
        <v>292.13</v>
      </c>
      <c r="I9" s="3">
        <v>27.74</v>
      </c>
      <c r="J9" s="6">
        <f t="shared" si="2"/>
        <v>1049.71</v>
      </c>
      <c r="K9" s="7">
        <f t="shared" si="3"/>
        <v>0.0005419264276188312</v>
      </c>
      <c r="L9" s="49">
        <f t="shared" si="4"/>
        <v>-0.44372143996399116</v>
      </c>
      <c r="M9" s="50">
        <f t="shared" si="5"/>
        <v>1.9942321557317957</v>
      </c>
      <c r="N9" s="51">
        <f t="shared" si="6"/>
        <v>-0.3792952339217499</v>
      </c>
      <c r="O9" s="1"/>
    </row>
    <row r="10" spans="1:15" s="33" customFormat="1" ht="15">
      <c r="A10" s="21" t="s">
        <v>13</v>
      </c>
      <c r="B10" s="45">
        <v>60612.96</v>
      </c>
      <c r="C10" s="2">
        <v>2412.69</v>
      </c>
      <c r="D10" s="3">
        <v>50740.47</v>
      </c>
      <c r="E10" s="6">
        <f t="shared" si="0"/>
        <v>113766.12</v>
      </c>
      <c r="F10" s="47">
        <f t="shared" si="1"/>
        <v>0.060597664731264184</v>
      </c>
      <c r="G10" s="45">
        <v>64348.19</v>
      </c>
      <c r="H10" s="2">
        <v>1934.74</v>
      </c>
      <c r="I10" s="3">
        <v>49102.03</v>
      </c>
      <c r="J10" s="6">
        <f t="shared" si="2"/>
        <v>115384.96</v>
      </c>
      <c r="K10" s="7">
        <f t="shared" si="3"/>
        <v>0.05956898493273545</v>
      </c>
      <c r="L10" s="49">
        <f t="shared" si="4"/>
        <v>-0.049142064178514855</v>
      </c>
      <c r="M10" s="50">
        <f t="shared" si="5"/>
        <v>0.03336807052580104</v>
      </c>
      <c r="N10" s="51">
        <f t="shared" si="6"/>
        <v>-0.014029904764017886</v>
      </c>
      <c r="O10" s="1"/>
    </row>
    <row r="11" spans="1:15" s="33" customFormat="1" ht="15">
      <c r="A11" s="21" t="s">
        <v>30</v>
      </c>
      <c r="B11" s="45">
        <v>14549.86</v>
      </c>
      <c r="C11" s="2">
        <v>1776.01</v>
      </c>
      <c r="D11" s="3">
        <v>902.48</v>
      </c>
      <c r="E11" s="6">
        <f t="shared" si="0"/>
        <v>17228.350000000002</v>
      </c>
      <c r="F11" s="47">
        <f t="shared" si="1"/>
        <v>0.009176701966920164</v>
      </c>
      <c r="G11" s="45">
        <v>11245.81</v>
      </c>
      <c r="H11" s="2">
        <v>3331.66</v>
      </c>
      <c r="I11" s="3">
        <v>1311.93</v>
      </c>
      <c r="J11" s="6">
        <f t="shared" si="2"/>
        <v>15889.4</v>
      </c>
      <c r="K11" s="7">
        <f t="shared" si="3"/>
        <v>0.008203109219695588</v>
      </c>
      <c r="L11" s="49">
        <f t="shared" si="4"/>
        <v>0.1199385078480697</v>
      </c>
      <c r="M11" s="50">
        <f t="shared" si="5"/>
        <v>-0.31209744422339614</v>
      </c>
      <c r="N11" s="51">
        <f t="shared" si="6"/>
        <v>0.08426686973705766</v>
      </c>
      <c r="O11" s="1"/>
    </row>
    <row r="12" spans="1:15" s="33" customFormat="1" ht="15">
      <c r="A12" s="21" t="s">
        <v>26</v>
      </c>
      <c r="B12" s="45">
        <v>51910.63</v>
      </c>
      <c r="C12" s="2">
        <v>12854.13</v>
      </c>
      <c r="D12" s="3">
        <v>11546.26</v>
      </c>
      <c r="E12" s="6">
        <f t="shared" si="0"/>
        <v>76311.01999999999</v>
      </c>
      <c r="F12" s="47">
        <f t="shared" si="1"/>
        <v>0.04064715932353846</v>
      </c>
      <c r="G12" s="45">
        <v>39602.73</v>
      </c>
      <c r="H12" s="2">
        <v>6217.52</v>
      </c>
      <c r="I12" s="3">
        <v>20337.3</v>
      </c>
      <c r="J12" s="6">
        <f t="shared" si="2"/>
        <v>66157.55</v>
      </c>
      <c r="K12" s="7">
        <f t="shared" si="3"/>
        <v>0.03415469485049605</v>
      </c>
      <c r="L12" s="49">
        <f t="shared" si="4"/>
        <v>0.41345278561334764</v>
      </c>
      <c r="M12" s="50">
        <f t="shared" si="5"/>
        <v>-0.432261903005807</v>
      </c>
      <c r="N12" s="51">
        <f t="shared" si="6"/>
        <v>0.15347409328187012</v>
      </c>
      <c r="O12" s="1"/>
    </row>
    <row r="13" spans="1:15" s="33" customFormat="1" ht="15">
      <c r="A13" s="21" t="s">
        <v>27</v>
      </c>
      <c r="B13" s="45">
        <v>4579.65</v>
      </c>
      <c r="C13" s="2">
        <v>1087.39</v>
      </c>
      <c r="D13" s="3">
        <v>545.73</v>
      </c>
      <c r="E13" s="6">
        <f t="shared" si="0"/>
        <v>6212.77</v>
      </c>
      <c r="F13" s="47">
        <f t="shared" si="1"/>
        <v>0.003309239635776066</v>
      </c>
      <c r="G13" s="45">
        <v>1963.75</v>
      </c>
      <c r="H13" s="2">
        <v>872.31</v>
      </c>
      <c r="I13" s="3">
        <v>700.45</v>
      </c>
      <c r="J13" s="6">
        <f t="shared" si="2"/>
        <v>3536.51</v>
      </c>
      <c r="K13" s="7">
        <f t="shared" si="3"/>
        <v>0.001825769241541257</v>
      </c>
      <c r="L13" s="49">
        <f t="shared" si="4"/>
        <v>0.998208782606856</v>
      </c>
      <c r="M13" s="50">
        <f t="shared" si="5"/>
        <v>-0.2208865729174102</v>
      </c>
      <c r="N13" s="51">
        <f t="shared" si="6"/>
        <v>0.7567517128468462</v>
      </c>
      <c r="O13" s="1"/>
    </row>
    <row r="14" spans="1:15" s="33" customFormat="1" ht="15">
      <c r="A14" s="21" t="s">
        <v>28</v>
      </c>
      <c r="B14" s="45">
        <v>317619.23</v>
      </c>
      <c r="C14" s="2">
        <v>1</v>
      </c>
      <c r="D14" s="3">
        <v>3325.09</v>
      </c>
      <c r="E14" s="6">
        <f t="shared" si="0"/>
        <v>320945.32</v>
      </c>
      <c r="F14" s="47">
        <f t="shared" si="1"/>
        <v>0.17095192222806138</v>
      </c>
      <c r="G14" s="45">
        <v>341167</v>
      </c>
      <c r="H14" s="2">
        <v>14.97</v>
      </c>
      <c r="I14" s="3">
        <v>5878.87</v>
      </c>
      <c r="J14" s="6">
        <f t="shared" si="2"/>
        <v>347060.83999999997</v>
      </c>
      <c r="K14" s="7">
        <f t="shared" si="3"/>
        <v>0.17917466842041205</v>
      </c>
      <c r="L14" s="49">
        <f t="shared" si="4"/>
        <v>-0.06905915925158645</v>
      </c>
      <c r="M14" s="50">
        <f t="shared" si="5"/>
        <v>-0.43439980812639156</v>
      </c>
      <c r="N14" s="51">
        <f t="shared" si="6"/>
        <v>-0.07524767127285226</v>
      </c>
      <c r="O14" s="1"/>
    </row>
    <row r="15" spans="1:15" s="33" customFormat="1" ht="15">
      <c r="A15" s="21" t="s">
        <v>14</v>
      </c>
      <c r="B15" s="45">
        <v>5177.96</v>
      </c>
      <c r="C15" s="2">
        <v>13971.75</v>
      </c>
      <c r="D15" s="3">
        <v>4469.07</v>
      </c>
      <c r="E15" s="6">
        <f t="shared" si="0"/>
        <v>23618.78</v>
      </c>
      <c r="F15" s="47">
        <f t="shared" si="1"/>
        <v>0.012580572421749883</v>
      </c>
      <c r="G15" s="45">
        <v>3540.28</v>
      </c>
      <c r="H15" s="2">
        <v>14953.35</v>
      </c>
      <c r="I15" s="3">
        <v>5326.64</v>
      </c>
      <c r="J15" s="6">
        <f t="shared" si="2"/>
        <v>23820.27</v>
      </c>
      <c r="K15" s="7">
        <f t="shared" si="3"/>
        <v>0.012297523912333897</v>
      </c>
      <c r="L15" s="49">
        <f t="shared" si="4"/>
        <v>0.03547599903318055</v>
      </c>
      <c r="M15" s="50">
        <f t="shared" si="5"/>
        <v>-0.16099642551402016</v>
      </c>
      <c r="N15" s="51">
        <f t="shared" si="6"/>
        <v>-0.00845876222225872</v>
      </c>
      <c r="O15" s="1"/>
    </row>
    <row r="16" spans="1:15" s="33" customFormat="1" ht="15">
      <c r="A16" s="21" t="s">
        <v>29</v>
      </c>
      <c r="B16" s="45">
        <v>264614.47</v>
      </c>
      <c r="C16" s="2">
        <v>0</v>
      </c>
      <c r="D16" s="14">
        <v>234550.42</v>
      </c>
      <c r="E16" s="6">
        <f t="shared" si="0"/>
        <v>499164.89</v>
      </c>
      <c r="F16" s="47">
        <f t="shared" si="1"/>
        <v>0.26588079693531225</v>
      </c>
      <c r="G16" s="45">
        <v>264556.9</v>
      </c>
      <c r="H16" s="2">
        <v>0</v>
      </c>
      <c r="I16" s="14">
        <v>251528.09</v>
      </c>
      <c r="J16" s="6">
        <f t="shared" si="2"/>
        <v>516084.99</v>
      </c>
      <c r="K16" s="7">
        <f t="shared" si="3"/>
        <v>0.2664355821878425</v>
      </c>
      <c r="L16" s="49" t="str">
        <f t="shared" si="4"/>
        <v>0.00%</v>
      </c>
      <c r="M16" s="50">
        <f t="shared" si="5"/>
        <v>-0.06749810726905292</v>
      </c>
      <c r="N16" s="51">
        <f t="shared" si="6"/>
        <v>-0.03278549139745368</v>
      </c>
      <c r="O16" s="1"/>
    </row>
    <row r="17" spans="1:15" s="33" customFormat="1" ht="15.75" thickBot="1">
      <c r="A17" s="22" t="s">
        <v>9</v>
      </c>
      <c r="B17" s="46">
        <v>1127.02</v>
      </c>
      <c r="C17" s="2">
        <v>568.25</v>
      </c>
      <c r="D17" s="36">
        <v>676.54</v>
      </c>
      <c r="E17" s="6">
        <f t="shared" si="0"/>
        <v>2371.81</v>
      </c>
      <c r="F17" s="47">
        <f t="shared" si="1"/>
        <v>0.001263347534276986</v>
      </c>
      <c r="G17" s="46">
        <v>1616.13</v>
      </c>
      <c r="H17" s="2">
        <v>565.84</v>
      </c>
      <c r="I17" s="36">
        <v>758.02</v>
      </c>
      <c r="J17" s="6">
        <f t="shared" si="2"/>
        <v>2939.9900000000002</v>
      </c>
      <c r="K17" s="7">
        <f t="shared" si="3"/>
        <v>0.0015178080402540584</v>
      </c>
      <c r="L17" s="49">
        <f t="shared" si="4"/>
        <v>-0.22305531240117882</v>
      </c>
      <c r="M17" s="50">
        <f t="shared" si="5"/>
        <v>-0.10749056753119968</v>
      </c>
      <c r="N17" s="51">
        <f t="shared" si="6"/>
        <v>-0.1932591607454448</v>
      </c>
      <c r="O17" s="1"/>
    </row>
    <row r="18" spans="1:15" s="33" customFormat="1" ht="16.5" thickBot="1" thickTop="1">
      <c r="A18" s="15" t="s">
        <v>8</v>
      </c>
      <c r="B18" s="16">
        <f>SUM(B4:B17)</f>
        <v>1204114.5299999998</v>
      </c>
      <c r="C18" s="16">
        <f>SUM(C4:C17)</f>
        <v>57941.99999999999</v>
      </c>
      <c r="D18" s="17">
        <f>SUM(D4:D17)</f>
        <v>615344.5300000001</v>
      </c>
      <c r="E18" s="17">
        <f>SUM(E4:E17)</f>
        <v>1877401.06</v>
      </c>
      <c r="F18" s="48">
        <f>IF(E$18=0,"0.00%",E18/E$18)</f>
        <v>1</v>
      </c>
      <c r="G18" s="16">
        <f>SUM(G4:G17)</f>
        <v>1218941.79</v>
      </c>
      <c r="H18" s="16">
        <f>SUM(H4:H17)</f>
        <v>58288.87</v>
      </c>
      <c r="I18" s="17">
        <f>SUM(I4:I17)</f>
        <v>659766.59</v>
      </c>
      <c r="J18" s="17">
        <f>SUM(J4:J17)</f>
        <v>1936997.25</v>
      </c>
      <c r="K18" s="18">
        <f>IF(J$18=0,"0.00%",J18/J$18)</f>
        <v>1</v>
      </c>
      <c r="L18" s="52">
        <f>IF(H18=0,"0.00%",(B18+C18)/(G18+H18)-1)</f>
        <v>-0.011880493066147024</v>
      </c>
      <c r="M18" s="53">
        <f>IF(I18=0,"0.00%",D18/I18-1)</f>
        <v>-0.06732996285853121</v>
      </c>
      <c r="N18" s="48">
        <f>IF(J18=0,"0.00%",E18/J18-1)</f>
        <v>-0.03076730749101475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21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22</v>
      </c>
      <c r="B23" s="44">
        <v>315010.48</v>
      </c>
      <c r="C23" s="5">
        <v>63054.4</v>
      </c>
      <c r="D23" s="6">
        <v>2553.45</v>
      </c>
      <c r="E23" s="6">
        <f>SUM(B23:D23)</f>
        <v>380618.33</v>
      </c>
      <c r="F23" s="47">
        <f>IF(E$37=0,"0.00%",E23/E$37)</f>
        <v>0.024182060130432222</v>
      </c>
      <c r="G23" s="44">
        <v>270236.17</v>
      </c>
      <c r="H23" s="5">
        <v>36838.48</v>
      </c>
      <c r="I23" s="6">
        <v>6192.24</v>
      </c>
      <c r="J23" s="6">
        <f>SUM(G23:I23)</f>
        <v>313266.88999999996</v>
      </c>
      <c r="K23" s="7">
        <f>IF(J$37=0,"0.00%",J23/J$37)</f>
        <v>0.01929255712072366</v>
      </c>
      <c r="L23" s="49">
        <f>IF(H23=0,"0.00%",(B23+C23)/(G23+H23)-1)</f>
        <v>0.23118231999938788</v>
      </c>
      <c r="M23" s="50">
        <f>IF(I23=0,"0.00%",D23/I23-1)</f>
        <v>-0.5876371070888725</v>
      </c>
      <c r="N23" s="51">
        <f>IF(J23=0,"0.00%",E23/J23-1)</f>
        <v>0.21499699505428116</v>
      </c>
      <c r="O23" s="1"/>
    </row>
    <row r="24" spans="1:15" s="33" customFormat="1" ht="15">
      <c r="A24" s="21" t="s">
        <v>23</v>
      </c>
      <c r="B24" s="45">
        <v>3732612.77</v>
      </c>
      <c r="C24" s="2">
        <v>0</v>
      </c>
      <c r="D24" s="3">
        <v>2366103.35</v>
      </c>
      <c r="E24" s="6">
        <f aca="true" t="shared" si="7" ref="E24:E36">SUM(B24:D24)</f>
        <v>6098716.12</v>
      </c>
      <c r="F24" s="47">
        <f aca="true" t="shared" si="8" ref="F24:F36">IF(E$37=0,"0.00%",E24/E$37)</f>
        <v>0.3874735090458631</v>
      </c>
      <c r="G24" s="45">
        <v>3950440.22</v>
      </c>
      <c r="H24" s="2">
        <v>0</v>
      </c>
      <c r="I24" s="3">
        <v>2442671.65</v>
      </c>
      <c r="J24" s="6">
        <f aca="true" t="shared" si="9" ref="J24:J36">SUM(G24:I24)</f>
        <v>6393111.87</v>
      </c>
      <c r="K24" s="7">
        <f aca="true" t="shared" si="10" ref="K24:K36">IF(J$37=0,"0.00%",J24/J$37)</f>
        <v>0.3937201149191077</v>
      </c>
      <c r="L24" s="49" t="str">
        <f aca="true" t="shared" si="11" ref="L24:L36">IF(H24=0,"0.00%",(B24+C24)/(G24+H24)-1)</f>
        <v>0.00%</v>
      </c>
      <c r="M24" s="50">
        <f aca="true" t="shared" si="12" ref="M24:M36">IF(I24=0,"0.00%",D24/I24-1)</f>
        <v>-0.03134612873572251</v>
      </c>
      <c r="N24" s="51">
        <f aca="true" t="shared" si="13" ref="N24:N36">IF(J24=0,"0.00%",E24/J24-1)</f>
        <v>-0.046048896998262645</v>
      </c>
      <c r="O24" s="1"/>
    </row>
    <row r="25" spans="1:15" s="33" customFormat="1" ht="15">
      <c r="A25" s="21" t="s">
        <v>24</v>
      </c>
      <c r="B25" s="45">
        <v>22017.47</v>
      </c>
      <c r="C25" s="2">
        <v>0</v>
      </c>
      <c r="D25" s="3">
        <v>224897.12</v>
      </c>
      <c r="E25" s="6">
        <f t="shared" si="7"/>
        <v>246914.59</v>
      </c>
      <c r="F25" s="47">
        <f t="shared" si="8"/>
        <v>0.01568737759545374</v>
      </c>
      <c r="G25" s="45">
        <v>25176.21</v>
      </c>
      <c r="H25" s="2">
        <v>0</v>
      </c>
      <c r="I25" s="3">
        <v>262148.85</v>
      </c>
      <c r="J25" s="6">
        <f t="shared" si="9"/>
        <v>287325.06</v>
      </c>
      <c r="K25" s="7">
        <f t="shared" si="10"/>
        <v>0.017694928220040596</v>
      </c>
      <c r="L25" s="49" t="str">
        <f t="shared" si="11"/>
        <v>0.00%</v>
      </c>
      <c r="M25" s="50">
        <f t="shared" si="12"/>
        <v>-0.14210144351195886</v>
      </c>
      <c r="N25" s="51">
        <f t="shared" si="13"/>
        <v>-0.1406437364008556</v>
      </c>
      <c r="O25" s="1"/>
    </row>
    <row r="26" spans="1:15" s="33" customFormat="1" ht="15">
      <c r="A26" s="21" t="s">
        <v>15</v>
      </c>
      <c r="B26" s="45">
        <v>82494.16</v>
      </c>
      <c r="C26" s="2">
        <v>159248.6</v>
      </c>
      <c r="D26" s="3">
        <v>70221.29</v>
      </c>
      <c r="E26" s="6">
        <f t="shared" si="7"/>
        <v>311964.05</v>
      </c>
      <c r="F26" s="47">
        <f t="shared" si="8"/>
        <v>0.019820205231926596</v>
      </c>
      <c r="G26" s="45">
        <v>79740.26</v>
      </c>
      <c r="H26" s="2">
        <v>177216.32</v>
      </c>
      <c r="I26" s="3">
        <v>118226.17</v>
      </c>
      <c r="J26" s="6">
        <f t="shared" si="9"/>
        <v>375182.75</v>
      </c>
      <c r="K26" s="7">
        <f t="shared" si="10"/>
        <v>0.023105648461876023</v>
      </c>
      <c r="L26" s="49">
        <f t="shared" si="11"/>
        <v>-0.0592077463048426</v>
      </c>
      <c r="M26" s="50">
        <f t="shared" si="12"/>
        <v>-0.4060427568617</v>
      </c>
      <c r="N26" s="51">
        <f t="shared" si="13"/>
        <v>-0.16850108380515894</v>
      </c>
      <c r="O26" s="1"/>
    </row>
    <row r="27" spans="1:15" s="33" customFormat="1" ht="15">
      <c r="A27" s="21" t="s">
        <v>16</v>
      </c>
      <c r="B27" s="45">
        <v>2512.37</v>
      </c>
      <c r="C27" s="2">
        <v>1032.05</v>
      </c>
      <c r="D27" s="3">
        <v>6505.8</v>
      </c>
      <c r="E27" s="6">
        <f t="shared" si="7"/>
        <v>10050.220000000001</v>
      </c>
      <c r="F27" s="47">
        <f t="shared" si="8"/>
        <v>0.0006385268527768291</v>
      </c>
      <c r="G27" s="45">
        <v>4469.13</v>
      </c>
      <c r="H27" s="2">
        <v>1759.74</v>
      </c>
      <c r="I27" s="3">
        <v>11094.51</v>
      </c>
      <c r="J27" s="6">
        <f t="shared" si="9"/>
        <v>17323.38</v>
      </c>
      <c r="K27" s="7">
        <f t="shared" si="10"/>
        <v>0.0010668612255000898</v>
      </c>
      <c r="L27" s="49">
        <f t="shared" si="11"/>
        <v>-0.43096902006302906</v>
      </c>
      <c r="M27" s="50">
        <f t="shared" si="12"/>
        <v>-0.41360186254282527</v>
      </c>
      <c r="N27" s="51">
        <f t="shared" si="13"/>
        <v>-0.4198464733787517</v>
      </c>
      <c r="O27" s="1"/>
    </row>
    <row r="28" spans="1:15" s="33" customFormat="1" ht="15">
      <c r="A28" s="21" t="s">
        <v>25</v>
      </c>
      <c r="B28" s="45">
        <v>2703.22</v>
      </c>
      <c r="C28" s="2">
        <v>1935.89</v>
      </c>
      <c r="D28" s="3">
        <v>669.31</v>
      </c>
      <c r="E28" s="6">
        <f t="shared" si="7"/>
        <v>5308.42</v>
      </c>
      <c r="F28" s="47">
        <f t="shared" si="8"/>
        <v>0.000337263136112202</v>
      </c>
      <c r="G28" s="45">
        <v>5598.61</v>
      </c>
      <c r="H28" s="2">
        <v>1353.71</v>
      </c>
      <c r="I28" s="3">
        <v>701.61</v>
      </c>
      <c r="J28" s="6">
        <f t="shared" si="9"/>
        <v>7653.929999999999</v>
      </c>
      <c r="K28" s="7">
        <f t="shared" si="10"/>
        <v>0.0004713676626438895</v>
      </c>
      <c r="L28" s="49">
        <f t="shared" si="11"/>
        <v>-0.3327249033416183</v>
      </c>
      <c r="M28" s="50">
        <f t="shared" si="12"/>
        <v>-0.046036972107011076</v>
      </c>
      <c r="N28" s="51">
        <f t="shared" si="13"/>
        <v>-0.3064451856758553</v>
      </c>
      <c r="O28" s="1"/>
    </row>
    <row r="29" spans="1:15" s="33" customFormat="1" ht="15">
      <c r="A29" s="21" t="s">
        <v>13</v>
      </c>
      <c r="B29" s="45">
        <v>466081.57</v>
      </c>
      <c r="C29" s="2">
        <v>22513.69</v>
      </c>
      <c r="D29" s="3">
        <v>366734.51</v>
      </c>
      <c r="E29" s="6">
        <f t="shared" si="7"/>
        <v>855329.77</v>
      </c>
      <c r="F29" s="47">
        <f t="shared" si="8"/>
        <v>0.054342196103610574</v>
      </c>
      <c r="G29" s="45">
        <v>539715.24</v>
      </c>
      <c r="H29" s="2">
        <v>14242.68</v>
      </c>
      <c r="I29" s="3">
        <v>400222.24</v>
      </c>
      <c r="J29" s="6">
        <f t="shared" si="9"/>
        <v>954180.16</v>
      </c>
      <c r="K29" s="7">
        <f t="shared" si="10"/>
        <v>0.05876323297448142</v>
      </c>
      <c r="L29" s="49">
        <f t="shared" si="11"/>
        <v>-0.11799210308248687</v>
      </c>
      <c r="M29" s="50">
        <f t="shared" si="12"/>
        <v>-0.08367283637211165</v>
      </c>
      <c r="N29" s="51">
        <f t="shared" si="13"/>
        <v>-0.1035971969905558</v>
      </c>
      <c r="O29" s="1"/>
    </row>
    <row r="30" spans="1:15" s="33" customFormat="1" ht="15">
      <c r="A30" s="21" t="s">
        <v>30</v>
      </c>
      <c r="B30" s="45">
        <v>125306.14</v>
      </c>
      <c r="C30" s="2">
        <v>13293.77</v>
      </c>
      <c r="D30" s="3">
        <v>6582.57</v>
      </c>
      <c r="E30" s="6">
        <f t="shared" si="7"/>
        <v>145182.48</v>
      </c>
      <c r="F30" s="47">
        <f t="shared" si="8"/>
        <v>0.009223968433798954</v>
      </c>
      <c r="G30" s="45">
        <v>98250.85</v>
      </c>
      <c r="H30" s="2">
        <v>22400.4</v>
      </c>
      <c r="I30" s="3">
        <v>11059.36</v>
      </c>
      <c r="J30" s="6">
        <f t="shared" si="9"/>
        <v>131710.61</v>
      </c>
      <c r="K30" s="7">
        <f t="shared" si="10"/>
        <v>0.008111404517822987</v>
      </c>
      <c r="L30" s="49">
        <f t="shared" si="11"/>
        <v>0.14876480765843714</v>
      </c>
      <c r="M30" s="50">
        <f t="shared" si="12"/>
        <v>-0.40479648008564695</v>
      </c>
      <c r="N30" s="51">
        <f t="shared" si="13"/>
        <v>0.10228386308437898</v>
      </c>
      <c r="O30" s="1"/>
    </row>
    <row r="31" spans="1:15" s="33" customFormat="1" ht="15">
      <c r="A31" s="21" t="s">
        <v>26</v>
      </c>
      <c r="B31" s="45">
        <v>295738.46</v>
      </c>
      <c r="C31" s="2">
        <v>130614.7</v>
      </c>
      <c r="D31" s="3">
        <v>117893.59</v>
      </c>
      <c r="E31" s="6">
        <f t="shared" si="7"/>
        <v>544246.75</v>
      </c>
      <c r="F31" s="47">
        <f t="shared" si="8"/>
        <v>0.03457796589641995</v>
      </c>
      <c r="G31" s="45">
        <v>277573.39</v>
      </c>
      <c r="H31" s="2">
        <v>39708.7</v>
      </c>
      <c r="I31" s="3">
        <v>110356.94</v>
      </c>
      <c r="J31" s="6">
        <f t="shared" si="9"/>
        <v>427639.03</v>
      </c>
      <c r="K31" s="7">
        <f t="shared" si="10"/>
        <v>0.02633617109464029</v>
      </c>
      <c r="L31" s="49">
        <f t="shared" si="11"/>
        <v>0.34376686689122593</v>
      </c>
      <c r="M31" s="50">
        <f t="shared" si="12"/>
        <v>0.06829339414449143</v>
      </c>
      <c r="N31" s="51">
        <f t="shared" si="13"/>
        <v>0.27267791716766343</v>
      </c>
      <c r="O31" s="1"/>
    </row>
    <row r="32" spans="1:15" s="33" customFormat="1" ht="15">
      <c r="A32" s="21" t="s">
        <v>27</v>
      </c>
      <c r="B32" s="45">
        <v>26996.54</v>
      </c>
      <c r="C32" s="2">
        <v>8174.68</v>
      </c>
      <c r="D32" s="3">
        <v>4549.14</v>
      </c>
      <c r="E32" s="6">
        <f t="shared" si="7"/>
        <v>39720.36</v>
      </c>
      <c r="F32" s="47">
        <f t="shared" si="8"/>
        <v>0.0025235782362935982</v>
      </c>
      <c r="G32" s="45">
        <v>19281.07</v>
      </c>
      <c r="H32" s="2">
        <v>4813.95</v>
      </c>
      <c r="I32" s="3">
        <v>8417.19</v>
      </c>
      <c r="J32" s="6">
        <f t="shared" si="9"/>
        <v>32512.21</v>
      </c>
      <c r="K32" s="7">
        <f t="shared" si="10"/>
        <v>0.002002266082272413</v>
      </c>
      <c r="L32" s="49">
        <f t="shared" si="11"/>
        <v>0.45968835053882495</v>
      </c>
      <c r="M32" s="50">
        <f t="shared" si="12"/>
        <v>-0.4595417235443182</v>
      </c>
      <c r="N32" s="51">
        <f t="shared" si="13"/>
        <v>0.2217059375539221</v>
      </c>
      <c r="O32" s="1"/>
    </row>
    <row r="33" spans="1:15" s="33" customFormat="1" ht="15">
      <c r="A33" s="21" t="s">
        <v>28</v>
      </c>
      <c r="B33" s="45">
        <v>2585957.82</v>
      </c>
      <c r="C33" s="2">
        <v>68.77</v>
      </c>
      <c r="D33" s="3">
        <v>42916.31</v>
      </c>
      <c r="E33" s="6">
        <f t="shared" si="7"/>
        <v>2628942.9</v>
      </c>
      <c r="F33" s="47">
        <f t="shared" si="8"/>
        <v>0.16702625774032706</v>
      </c>
      <c r="G33" s="45">
        <v>2752449.14</v>
      </c>
      <c r="H33" s="2">
        <v>343.11</v>
      </c>
      <c r="I33" s="3">
        <v>58985.06</v>
      </c>
      <c r="J33" s="6">
        <f t="shared" si="9"/>
        <v>2811777.31</v>
      </c>
      <c r="K33" s="7">
        <f t="shared" si="10"/>
        <v>0.173163446554884</v>
      </c>
      <c r="L33" s="49">
        <f t="shared" si="11"/>
        <v>-0.060580546897427534</v>
      </c>
      <c r="M33" s="50">
        <f t="shared" si="12"/>
        <v>-0.2724206773715243</v>
      </c>
      <c r="N33" s="51">
        <f t="shared" si="13"/>
        <v>-0.06502449868620641</v>
      </c>
      <c r="O33" s="1"/>
    </row>
    <row r="34" spans="1:15" s="33" customFormat="1" ht="15">
      <c r="A34" s="21" t="s">
        <v>14</v>
      </c>
      <c r="B34" s="45">
        <v>42727</v>
      </c>
      <c r="C34" s="2">
        <v>126854.77</v>
      </c>
      <c r="D34" s="3">
        <v>32647.14</v>
      </c>
      <c r="E34" s="6">
        <f t="shared" si="7"/>
        <v>202228.91000000003</v>
      </c>
      <c r="F34" s="47">
        <f t="shared" si="8"/>
        <v>0.012848334607878098</v>
      </c>
      <c r="G34" s="45">
        <v>32937.94</v>
      </c>
      <c r="H34" s="2">
        <v>118576.83</v>
      </c>
      <c r="I34" s="3">
        <v>45856.88</v>
      </c>
      <c r="J34" s="6">
        <f t="shared" si="9"/>
        <v>197371.65000000002</v>
      </c>
      <c r="K34" s="7">
        <f t="shared" si="10"/>
        <v>0.012155142956973456</v>
      </c>
      <c r="L34" s="49">
        <f t="shared" si="11"/>
        <v>0.11924250025261562</v>
      </c>
      <c r="M34" s="50">
        <f t="shared" si="12"/>
        <v>-0.28806451725455373</v>
      </c>
      <c r="N34" s="51">
        <f t="shared" si="13"/>
        <v>0.024609714718400566</v>
      </c>
      <c r="O34" s="1"/>
    </row>
    <row r="35" spans="1:15" s="33" customFormat="1" ht="15">
      <c r="A35" s="21" t="s">
        <v>29</v>
      </c>
      <c r="B35" s="45">
        <v>2254635.07</v>
      </c>
      <c r="C35" s="2">
        <v>5.95</v>
      </c>
      <c r="D35" s="14">
        <v>1997541.19</v>
      </c>
      <c r="E35" s="6">
        <f t="shared" si="7"/>
        <v>4252182.21</v>
      </c>
      <c r="F35" s="47">
        <f t="shared" si="8"/>
        <v>0.27015652632329656</v>
      </c>
      <c r="G35" s="45">
        <v>1288721.78</v>
      </c>
      <c r="H35" s="2">
        <v>4061.6</v>
      </c>
      <c r="I35" s="14">
        <v>2945852.91</v>
      </c>
      <c r="J35" s="6">
        <f t="shared" si="9"/>
        <v>4238636.29</v>
      </c>
      <c r="K35" s="7">
        <f t="shared" si="10"/>
        <v>0.2610366283484259</v>
      </c>
      <c r="L35" s="49">
        <f t="shared" si="11"/>
        <v>0.7440207345487377</v>
      </c>
      <c r="M35" s="50">
        <f t="shared" si="12"/>
        <v>-0.3219141447221817</v>
      </c>
      <c r="N35" s="51">
        <f t="shared" si="13"/>
        <v>0.0031958203236164273</v>
      </c>
      <c r="O35" s="1"/>
    </row>
    <row r="36" spans="1:15" s="33" customFormat="1" ht="15.75" thickBot="1">
      <c r="A36" s="22" t="s">
        <v>9</v>
      </c>
      <c r="B36" s="46">
        <v>9480.81</v>
      </c>
      <c r="C36" s="2">
        <v>3947.49</v>
      </c>
      <c r="D36" s="36">
        <v>4864.86</v>
      </c>
      <c r="E36" s="6">
        <f t="shared" si="7"/>
        <v>18293.16</v>
      </c>
      <c r="F36" s="47">
        <f t="shared" si="8"/>
        <v>0.001162230665810597</v>
      </c>
      <c r="G36" s="46">
        <v>30599.45</v>
      </c>
      <c r="H36" s="2">
        <v>10047.03</v>
      </c>
      <c r="I36" s="36">
        <v>9369.39</v>
      </c>
      <c r="J36" s="6">
        <f t="shared" si="9"/>
        <v>50015.87</v>
      </c>
      <c r="K36" s="7">
        <f t="shared" si="10"/>
        <v>0.00308022986060764</v>
      </c>
      <c r="L36" s="49">
        <f t="shared" si="11"/>
        <v>-0.6696319090853624</v>
      </c>
      <c r="M36" s="50">
        <f t="shared" si="12"/>
        <v>-0.4807708933025523</v>
      </c>
      <c r="N36" s="51">
        <f t="shared" si="13"/>
        <v>-0.6342528881333065</v>
      </c>
      <c r="O36" s="1"/>
    </row>
    <row r="37" spans="1:15" s="33" customFormat="1" ht="16.5" thickBot="1" thickTop="1">
      <c r="A37" s="15" t="s">
        <v>8</v>
      </c>
      <c r="B37" s="16">
        <f>SUM(B23:B36)</f>
        <v>9964273.88</v>
      </c>
      <c r="C37" s="16">
        <f>SUM(C23:C36)</f>
        <v>530744.7599999999</v>
      </c>
      <c r="D37" s="17">
        <f>SUM(D23:D36)</f>
        <v>5244679.63</v>
      </c>
      <c r="E37" s="17">
        <f>SUM(E23:E36)</f>
        <v>15739698.27</v>
      </c>
      <c r="F37" s="48">
        <f>IF(E$37=0,"0.00%",E37/E$37)</f>
        <v>1</v>
      </c>
      <c r="G37" s="16">
        <f>SUM(G23:G36)</f>
        <v>9375189.46</v>
      </c>
      <c r="H37" s="16">
        <f>SUM(H23:H36)</f>
        <v>431362.55</v>
      </c>
      <c r="I37" s="17">
        <f>SUM(I23:I36)</f>
        <v>6431154.999999999</v>
      </c>
      <c r="J37" s="17">
        <f>SUM(J23:J36)</f>
        <v>16237707.01</v>
      </c>
      <c r="K37" s="18">
        <f>IF(J$37=0,"0.00%",J37/J$37)</f>
        <v>1</v>
      </c>
      <c r="L37" s="52">
        <f>IF(H37=0,"0.00%",(B37+C37)/(G37+H37)-1)</f>
        <v>0.07020475997047182</v>
      </c>
      <c r="M37" s="53">
        <f>IF(I37=0,"0.00%",D37/I37-1)</f>
        <v>-0.18448869137814272</v>
      </c>
      <c r="N37" s="48">
        <f>IF(J37=0,"0.00%",E37/J37-1)</f>
        <v>-0.030669893211726307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&amp;C&amp;"Arial,Bold"&amp;14Pacific Land Border Sales Sep 07 - 08</oddHeader>
    <oddFooter>&amp;LStatistics and Reference Materials/Pacific Land Border (Sep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2007-08-27T13:48:50Z</cp:lastPrinted>
  <dcterms:created xsi:type="dcterms:W3CDTF">2006-01-31T19:56:50Z</dcterms:created>
  <dcterms:modified xsi:type="dcterms:W3CDTF">2008-12-19T18:02:03Z</dcterms:modified>
  <cp:category/>
  <cp:version/>
  <cp:contentType/>
  <cp:contentStatus/>
</cp:coreProperties>
</file>