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5" yWindow="300" windowWidth="10725" windowHeight="651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<sst xmlns="http://schemas.openxmlformats.org/spreadsheetml/2006/main" count="90" uniqueCount="33">
  <si>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</si>
  <si>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</si>
  <si>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</si>
  <si>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</si>
  <si>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</si>
  <si>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</si>
  <si>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</si>
  <si>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</si>
  <si>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</si>
  <si>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</si>
  <si>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</si>
  <si>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</si>
  <si>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</si>
  <si>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</si>
  <si>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</si>
  <si>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</si>
  <si>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</si>
  <si>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Pacific Gross Sales - Land Border</t>
  </si>
  <si>
    <t>Imported (IDP)</t>
  </si>
  <si>
    <t>Imported (IDNP)</t>
  </si>
  <si>
    <t>Oct 07</t>
  </si>
  <si>
    <t>Jan - Oct 07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</si>
  <si>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</si>
  <si>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</si>
  <si>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</si>
  <si>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</si>
  <si>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</si>
  <si>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</si>
  <si>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</si>
  <si>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</si>
  <si>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</si>
  <si>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Oct 08</t>
  </si>
  <si>
    <t>Jan - Oct 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</si>
</sst>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8" xfId="0" applyFont="1" applyBorder="1" applyAlignment="1" quotePrefix="1">
      <alignment horizontal="center"/>
    </xf>
    <xf numFmtId="164" fontId="2" fillId="0" borderId="10" xfId="0" applyNumberFormat="1" applyFont="1" applyBorder="1" applyAlignment="1">
      <alignment/>
    </xf>
    <xf numFmtId="0" fontId="1" fillId="2" borderId="11" xfId="0" applyFont="1" applyFill="1" applyBorder="1" applyAlignment="1">
      <alignment/>
    </xf>
    <xf numFmtId="164" fontId="1" fillId="2" borderId="12" xfId="0" applyNumberFormat="1" applyFont="1" applyFill="1" applyBorder="1" applyAlignment="1">
      <alignment/>
    </xf>
    <xf numFmtId="164" fontId="1" fillId="2" borderId="13" xfId="0" applyNumberFormat="1" applyFont="1" applyFill="1" applyBorder="1" applyAlignment="1">
      <alignment/>
    </xf>
    <xf numFmtId="10" fontId="1" fillId="2" borderId="14" xfId="19" applyNumberFormat="1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5" xfId="0" applyFont="1" applyBorder="1" applyAlignment="1">
      <alignment/>
    </xf>
    <xf numFmtId="17" fontId="3" fillId="0" borderId="11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2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164" fontId="2" fillId="0" borderId="2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9" xfId="0" applyFont="1" applyBorder="1" applyAlignment="1" quotePrefix="1">
      <alignment horizontal="center"/>
    </xf>
    <xf numFmtId="17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" fontId="3" fillId="0" borderId="22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4" fontId="2" fillId="0" borderId="3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0" fontId="2" fillId="0" borderId="5" xfId="19" applyNumberFormat="1" applyFont="1" applyBorder="1" applyAlignment="1">
      <alignment horizontal="right"/>
    </xf>
    <xf numFmtId="10" fontId="1" fillId="2" borderId="14" xfId="19" applyNumberFormat="1" applyFont="1" applyFill="1" applyBorder="1" applyAlignment="1">
      <alignment horizontal="right"/>
    </xf>
    <xf numFmtId="10" fontId="2" fillId="0" borderId="3" xfId="19" applyNumberFormat="1" applyFont="1" applyBorder="1" applyAlignment="1">
      <alignment horizontal="right"/>
    </xf>
    <xf numFmtId="10" fontId="2" fillId="0" borderId="4" xfId="19" applyNumberFormat="1" applyFont="1" applyBorder="1" applyAlignment="1">
      <alignment horizontal="right"/>
    </xf>
    <xf numFmtId="10" fontId="1" fillId="0" borderId="5" xfId="19" applyNumberFormat="1" applyFont="1" applyBorder="1" applyAlignment="1">
      <alignment horizontal="right"/>
    </xf>
    <xf numFmtId="10" fontId="1" fillId="2" borderId="12" xfId="19" applyNumberFormat="1" applyFont="1" applyFill="1" applyBorder="1" applyAlignment="1">
      <alignment horizontal="right"/>
    </xf>
    <xf numFmtId="10" fontId="1" fillId="2" borderId="13" xfId="19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="75" zoomScaleNormal="75" workbookViewId="0" topLeftCell="A1">
      <pane xSplit="1" topLeftCell="B1" activePane="topRight" state="frozen"/>
      <selection pane="topLeft" activeCell="A1" sqref="A1"/>
      <selection pane="topRight" activeCell="K18" sqref="K18"/>
    </sheetView>
  </sheetViews>
  <sheetFormatPr defaultColWidth="9.140625" defaultRowHeight="12.75"/>
  <cols>
    <col min="1" max="1" width="51.140625" style="23" customWidth="1"/>
    <col min="2" max="2" width="17.57421875" style="33" bestFit="1" customWidth="1"/>
    <col min="3" max="3" width="15.8515625" style="1" bestFit="1" customWidth="1"/>
    <col min="4" max="4" width="14.7109375" style="1" bestFit="1" customWidth="1"/>
    <col min="5" max="5" width="15.57421875" style="1" bestFit="1" customWidth="1"/>
    <col min="6" max="6" width="9.28125" style="1" bestFit="1" customWidth="1"/>
    <col min="7" max="7" width="17.28125" style="1" customWidth="1"/>
    <col min="8" max="8" width="14.7109375" style="1" bestFit="1" customWidth="1"/>
    <col min="9" max="9" width="15.8515625" style="1" bestFit="1" customWidth="1"/>
    <col min="10" max="10" width="15.57421875" style="1" bestFit="1" customWidth="1"/>
    <col min="11" max="11" width="9.28125" style="1" bestFit="1" customWidth="1"/>
    <col min="12" max="13" width="11.57421875" style="1" bestFit="1" customWidth="1"/>
    <col min="14" max="14" width="11.421875" style="1" bestFit="1" customWidth="1"/>
    <col min="15" max="16384" width="9.140625" style="1" customWidth="1"/>
  </cols>
  <sheetData>
    <row r="1" spans="1:14" s="37" customFormat="1" ht="16.5" thickBot="1" thickTop="1">
      <c r="A1" s="24" t="s">
        <v>17</v>
      </c>
      <c r="B1" s="41"/>
      <c r="C1" s="28"/>
      <c r="D1" s="34" t="s">
        <v>31</v>
      </c>
      <c r="E1" s="29"/>
      <c r="F1" s="30"/>
      <c r="G1" s="31"/>
      <c r="H1" s="29"/>
      <c r="I1" s="34" t="s">
        <v>20</v>
      </c>
      <c r="J1" s="29"/>
      <c r="K1" s="30"/>
      <c r="L1" s="31"/>
      <c r="M1" s="28" t="s">
        <v>12</v>
      </c>
      <c r="N1" s="30"/>
    </row>
    <row r="2" spans="1:14" s="33" customFormat="1" ht="15.75" thickTop="1">
      <c r="A2" s="19" t="s">
        <v>0</v>
      </c>
      <c r="B2" s="42" t="s">
        <v>19</v>
      </c>
      <c r="C2" s="25" t="s">
        <v>18</v>
      </c>
      <c r="D2" s="26" t="s">
        <v>2</v>
      </c>
      <c r="E2" s="26" t="s">
        <v>3</v>
      </c>
      <c r="F2" s="27" t="s">
        <v>10</v>
      </c>
      <c r="G2" s="42" t="s">
        <v>19</v>
      </c>
      <c r="H2" s="25" t="s">
        <v>18</v>
      </c>
      <c r="I2" s="26" t="s">
        <v>2</v>
      </c>
      <c r="J2" s="26" t="s">
        <v>3</v>
      </c>
      <c r="K2" s="27" t="s">
        <v>10</v>
      </c>
      <c r="L2" s="25" t="s">
        <v>1</v>
      </c>
      <c r="M2" s="26" t="s">
        <v>2</v>
      </c>
      <c r="N2" s="27" t="s">
        <v>3</v>
      </c>
    </row>
    <row r="3" spans="1:14" s="33" customFormat="1" ht="15.75" thickBot="1">
      <c r="A3" s="8" t="s">
        <v>4</v>
      </c>
      <c r="B3" s="43" t="s">
        <v>5</v>
      </c>
      <c r="C3" s="9" t="s">
        <v>5</v>
      </c>
      <c r="D3" s="10" t="s">
        <v>6</v>
      </c>
      <c r="E3" s="10"/>
      <c r="F3" s="11" t="s">
        <v>11</v>
      </c>
      <c r="G3" s="43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8" t="s">
        <v>7</v>
      </c>
    </row>
    <row r="4" spans="1:15" s="33" customFormat="1" ht="15.75" thickTop="1">
      <c r="A4" s="20" t="s">
        <v>22</v>
      </c>
      <c r="B4" s="44">
        <v>29668.15</v>
      </c>
      <c r="C4" s="5">
        <v>10942.06</v>
      </c>
      <c r="D4" s="6">
        <v>230.21</v>
      </c>
      <c r="E4" s="6">
        <f>SUM(B4:D4)</f>
        <v>40840.42</v>
      </c>
      <c r="F4" s="47">
        <f>IF(E$18=0,"0.00%",E4/E$18)</f>
        <v>0.024586953216752836</v>
      </c>
      <c r="G4" s="44">
        <v>21469.38</v>
      </c>
      <c r="H4" s="5">
        <v>2930.88</v>
      </c>
      <c r="I4" s="6">
        <v>384.01</v>
      </c>
      <c r="J4" s="6">
        <f>SUM(G4:I4)</f>
        <v>24784.27</v>
      </c>
      <c r="K4" s="7">
        <f>IF(J$18=0,"0.00%",J4/J$18)</f>
        <v>0.01607102563761054</v>
      </c>
      <c r="L4" s="49">
        <f>IF(H4=0,"0.00%",(B4+C4)/(G4+H4)-1)</f>
        <v>0.6643351341338164</v>
      </c>
      <c r="M4" s="50">
        <f>IF(I4=0,"0.00%",D4/I4-1)</f>
        <v>-0.40051040337491206</v>
      </c>
      <c r="N4" s="51">
        <f>IF(J4=0,"0.00%",E4/J4-1)</f>
        <v>0.6478363090782984</v>
      </c>
      <c r="O4" s="1"/>
    </row>
    <row r="5" spans="1:15" s="33" customFormat="1" ht="15">
      <c r="A5" s="21" t="s">
        <v>23</v>
      </c>
      <c r="B5" s="45">
        <v>376283.56</v>
      </c>
      <c r="C5" s="2">
        <v>0</v>
      </c>
      <c r="D5" s="3">
        <v>238216.74</v>
      </c>
      <c r="E5" s="6">
        <f aca="true" t="shared" si="0" ref="E5:E17">SUM(B5:D5)</f>
        <v>614500.3</v>
      </c>
      <c r="F5" s="47">
        <f aca="true" t="shared" si="1" ref="F5:F17">IF(E$18=0,"0.00%",E5/E$18)</f>
        <v>0.3699445335719022</v>
      </c>
      <c r="G5" s="45">
        <v>343959.01</v>
      </c>
      <c r="H5" s="2">
        <v>0</v>
      </c>
      <c r="I5" s="3">
        <v>221024.14</v>
      </c>
      <c r="J5" s="6">
        <f aca="true" t="shared" si="2" ref="J5:J17">SUM(G5:I5)</f>
        <v>564983.15</v>
      </c>
      <c r="K5" s="7">
        <f aca="true" t="shared" si="3" ref="K5:K17">IF(J$18=0,"0.00%",J5/J$18)</f>
        <v>0.3663557041812392</v>
      </c>
      <c r="L5" s="49" t="str">
        <f aca="true" t="shared" si="4" ref="L5:L17">IF(H5=0,"0.00%",(B5+C5)/(G5+H5)-1)</f>
        <v>0.00%</v>
      </c>
      <c r="M5" s="50">
        <f aca="true" t="shared" si="5" ref="M5:M17">IF(I5=0,"0.00%",D5/I5-1)</f>
        <v>0.0777860735031024</v>
      </c>
      <c r="N5" s="51">
        <f aca="true" t="shared" si="6" ref="N5:N17">IF(J5=0,"0.00%",E5/J5-1)</f>
        <v>0.08764358724680554</v>
      </c>
      <c r="O5" s="1"/>
    </row>
    <row r="6" spans="1:15" s="33" customFormat="1" ht="15">
      <c r="A6" s="21" t="s">
        <v>24</v>
      </c>
      <c r="B6" s="45">
        <v>1826.36</v>
      </c>
      <c r="C6" s="2">
        <v>0</v>
      </c>
      <c r="D6" s="3">
        <v>18095.33</v>
      </c>
      <c r="E6" s="6">
        <f t="shared" si="0"/>
        <v>19921.690000000002</v>
      </c>
      <c r="F6" s="47">
        <f t="shared" si="1"/>
        <v>0.011993355113112277</v>
      </c>
      <c r="G6" s="45">
        <v>1479.98</v>
      </c>
      <c r="H6" s="2">
        <v>0</v>
      </c>
      <c r="I6" s="3">
        <v>19174.5</v>
      </c>
      <c r="J6" s="6">
        <f t="shared" si="2"/>
        <v>20654.48</v>
      </c>
      <c r="K6" s="7">
        <f t="shared" si="3"/>
        <v>0.013393119006995732</v>
      </c>
      <c r="L6" s="49" t="str">
        <f t="shared" si="4"/>
        <v>0.00%</v>
      </c>
      <c r="M6" s="50">
        <f t="shared" si="5"/>
        <v>-0.05628151972672024</v>
      </c>
      <c r="N6" s="51">
        <f t="shared" si="6"/>
        <v>-0.03547850151637788</v>
      </c>
      <c r="O6" s="1"/>
    </row>
    <row r="7" spans="1:15" s="33" customFormat="1" ht="15">
      <c r="A7" s="21" t="s">
        <v>15</v>
      </c>
      <c r="B7" s="45">
        <v>9800.32</v>
      </c>
      <c r="C7" s="2">
        <v>12007.47</v>
      </c>
      <c r="D7" s="3">
        <v>6404.63</v>
      </c>
      <c r="E7" s="6">
        <f t="shared" si="0"/>
        <v>28212.420000000002</v>
      </c>
      <c r="F7" s="47">
        <f t="shared" si="1"/>
        <v>0.016984581712709668</v>
      </c>
      <c r="G7" s="45">
        <v>7125.79</v>
      </c>
      <c r="H7" s="2">
        <v>14453.08</v>
      </c>
      <c r="I7" s="3">
        <v>7445.29</v>
      </c>
      <c r="J7" s="6">
        <f t="shared" si="2"/>
        <v>29024.16</v>
      </c>
      <c r="K7" s="7">
        <f t="shared" si="3"/>
        <v>0.018820325128402423</v>
      </c>
      <c r="L7" s="49">
        <f t="shared" si="4"/>
        <v>0.010608525840324345</v>
      </c>
      <c r="M7" s="50">
        <f t="shared" si="5"/>
        <v>-0.13977427339969295</v>
      </c>
      <c r="N7" s="51">
        <f t="shared" si="6"/>
        <v>-0.02796773446673384</v>
      </c>
      <c r="O7" s="1"/>
    </row>
    <row r="8" spans="1:15" s="33" customFormat="1" ht="15">
      <c r="A8" s="21" t="s">
        <v>16</v>
      </c>
      <c r="B8" s="45">
        <v>211.05</v>
      </c>
      <c r="C8" s="2">
        <v>283.9</v>
      </c>
      <c r="D8" s="3">
        <v>787.63</v>
      </c>
      <c r="E8" s="6">
        <f t="shared" si="0"/>
        <v>1282.58</v>
      </c>
      <c r="F8" s="47">
        <f t="shared" si="1"/>
        <v>0.0007721452045973781</v>
      </c>
      <c r="G8" s="45">
        <v>560.47</v>
      </c>
      <c r="H8" s="2">
        <v>49.95</v>
      </c>
      <c r="I8" s="3">
        <v>1247.38</v>
      </c>
      <c r="J8" s="6">
        <f t="shared" si="2"/>
        <v>1857.8000000000002</v>
      </c>
      <c r="K8" s="7">
        <f t="shared" si="3"/>
        <v>0.0012046653554675147</v>
      </c>
      <c r="L8" s="49">
        <f t="shared" si="4"/>
        <v>-0.18916483732512057</v>
      </c>
      <c r="M8" s="50">
        <f t="shared" si="5"/>
        <v>-0.3685725280187273</v>
      </c>
      <c r="N8" s="51">
        <f t="shared" si="6"/>
        <v>-0.309624286790828</v>
      </c>
      <c r="O8" s="1"/>
    </row>
    <row r="9" spans="1:15" s="33" customFormat="1" ht="15">
      <c r="A9" s="21" t="s">
        <v>25</v>
      </c>
      <c r="B9" s="45">
        <v>388.4</v>
      </c>
      <c r="C9" s="2">
        <v>274.75</v>
      </c>
      <c r="D9" s="3">
        <v>91.28</v>
      </c>
      <c r="E9" s="6">
        <f t="shared" si="0"/>
        <v>754.43</v>
      </c>
      <c r="F9" s="47">
        <f t="shared" si="1"/>
        <v>0.00045418570904302266</v>
      </c>
      <c r="G9" s="45">
        <v>189.39</v>
      </c>
      <c r="H9" s="2">
        <v>245.75</v>
      </c>
      <c r="I9" s="3">
        <v>79.28</v>
      </c>
      <c r="J9" s="6">
        <f t="shared" si="2"/>
        <v>514.42</v>
      </c>
      <c r="K9" s="7">
        <f t="shared" si="3"/>
        <v>0.0003335687114649579</v>
      </c>
      <c r="L9" s="49">
        <f t="shared" si="4"/>
        <v>0.5239922783471986</v>
      </c>
      <c r="M9" s="50">
        <f t="shared" si="5"/>
        <v>0.15136226034308775</v>
      </c>
      <c r="N9" s="51">
        <f t="shared" si="6"/>
        <v>0.46656428599199096</v>
      </c>
      <c r="O9" s="1"/>
    </row>
    <row r="10" spans="1:15" s="33" customFormat="1" ht="15">
      <c r="A10" s="21" t="s">
        <v>13</v>
      </c>
      <c r="B10" s="45">
        <v>42876.48</v>
      </c>
      <c r="C10" s="2">
        <v>1451.72</v>
      </c>
      <c r="D10" s="3">
        <v>34329.84</v>
      </c>
      <c r="E10" s="6">
        <f t="shared" si="0"/>
        <v>78658.04000000001</v>
      </c>
      <c r="F10" s="47">
        <f t="shared" si="1"/>
        <v>0.04735410531041242</v>
      </c>
      <c r="G10" s="45">
        <v>47363.79</v>
      </c>
      <c r="H10" s="2">
        <v>2017.18</v>
      </c>
      <c r="I10" s="3">
        <v>33184.16</v>
      </c>
      <c r="J10" s="6">
        <f t="shared" si="2"/>
        <v>82565.13</v>
      </c>
      <c r="K10" s="7">
        <f t="shared" si="3"/>
        <v>0.05353824506441574</v>
      </c>
      <c r="L10" s="49">
        <f t="shared" si="4"/>
        <v>-0.10232221035755262</v>
      </c>
      <c r="M10" s="50">
        <f t="shared" si="5"/>
        <v>0.03452490585869872</v>
      </c>
      <c r="N10" s="51">
        <f t="shared" si="6"/>
        <v>-0.04732130864446038</v>
      </c>
      <c r="O10" s="1"/>
    </row>
    <row r="11" spans="1:15" s="33" customFormat="1" ht="15">
      <c r="A11" s="21" t="s">
        <v>30</v>
      </c>
      <c r="B11" s="45">
        <v>12980.42</v>
      </c>
      <c r="C11" s="2">
        <v>1468.75</v>
      </c>
      <c r="D11" s="3">
        <v>416.92</v>
      </c>
      <c r="E11" s="6">
        <f t="shared" si="0"/>
        <v>14866.09</v>
      </c>
      <c r="F11" s="47">
        <f t="shared" si="1"/>
        <v>0.008949757601563284</v>
      </c>
      <c r="G11" s="45">
        <v>12060.13</v>
      </c>
      <c r="H11" s="2">
        <v>2399.56</v>
      </c>
      <c r="I11" s="3">
        <v>640.84</v>
      </c>
      <c r="J11" s="6">
        <f t="shared" si="2"/>
        <v>15100.529999999999</v>
      </c>
      <c r="K11" s="7">
        <f t="shared" si="3"/>
        <v>0.009791735030787958</v>
      </c>
      <c r="L11" s="49">
        <f t="shared" si="4"/>
        <v>-0.000727539802028887</v>
      </c>
      <c r="M11" s="50">
        <f t="shared" si="5"/>
        <v>-0.34941639098682975</v>
      </c>
      <c r="N11" s="51">
        <f t="shared" si="6"/>
        <v>-0.01552528288742172</v>
      </c>
      <c r="O11" s="1"/>
    </row>
    <row r="12" spans="1:15" s="33" customFormat="1" ht="15">
      <c r="A12" s="21" t="s">
        <v>26</v>
      </c>
      <c r="B12" s="45">
        <v>33329.78</v>
      </c>
      <c r="C12" s="2">
        <v>29344.75</v>
      </c>
      <c r="D12" s="3">
        <v>7900.39</v>
      </c>
      <c r="E12" s="6">
        <f t="shared" si="0"/>
        <v>70574.92</v>
      </c>
      <c r="F12" s="47">
        <f t="shared" si="1"/>
        <v>0.04248786511784341</v>
      </c>
      <c r="G12" s="45">
        <v>21399.61</v>
      </c>
      <c r="H12" s="2">
        <v>3682.01</v>
      </c>
      <c r="I12" s="3">
        <v>10838.13</v>
      </c>
      <c r="J12" s="6">
        <f t="shared" si="2"/>
        <v>35919.75</v>
      </c>
      <c r="K12" s="7">
        <f t="shared" si="3"/>
        <v>0.02329167746907862</v>
      </c>
      <c r="L12" s="49">
        <f t="shared" si="4"/>
        <v>1.4988230425307454</v>
      </c>
      <c r="M12" s="50">
        <f t="shared" si="5"/>
        <v>-0.2710559847501367</v>
      </c>
      <c r="N12" s="51">
        <f t="shared" si="6"/>
        <v>0.9647942984012974</v>
      </c>
      <c r="O12" s="1"/>
    </row>
    <row r="13" spans="1:15" s="33" customFormat="1" ht="15">
      <c r="A13" s="21" t="s">
        <v>27</v>
      </c>
      <c r="B13" s="45">
        <v>3251.56</v>
      </c>
      <c r="C13" s="2">
        <v>566.51</v>
      </c>
      <c r="D13" s="3">
        <v>331.35</v>
      </c>
      <c r="E13" s="6">
        <f t="shared" si="0"/>
        <v>4149.42</v>
      </c>
      <c r="F13" s="47">
        <f t="shared" si="1"/>
        <v>0.0024980545111107713</v>
      </c>
      <c r="G13" s="45">
        <v>1547.23</v>
      </c>
      <c r="H13" s="2">
        <v>563.78</v>
      </c>
      <c r="I13" s="3">
        <v>488.14</v>
      </c>
      <c r="J13" s="6">
        <f t="shared" si="2"/>
        <v>2599.15</v>
      </c>
      <c r="K13" s="7">
        <f t="shared" si="3"/>
        <v>0.0016853837650249708</v>
      </c>
      <c r="L13" s="49">
        <f t="shared" si="4"/>
        <v>0.8086460983131294</v>
      </c>
      <c r="M13" s="50">
        <f t="shared" si="5"/>
        <v>-0.3211988363993935</v>
      </c>
      <c r="N13" s="51">
        <f t="shared" si="6"/>
        <v>0.5964526864551873</v>
      </c>
      <c r="O13" s="1"/>
    </row>
    <row r="14" spans="1:15" s="33" customFormat="1" ht="15">
      <c r="A14" s="21" t="s">
        <v>28</v>
      </c>
      <c r="B14" s="45">
        <v>286400.71</v>
      </c>
      <c r="C14" s="2">
        <v>0</v>
      </c>
      <c r="D14" s="3">
        <v>3593.18</v>
      </c>
      <c r="E14" s="6">
        <f t="shared" si="0"/>
        <v>289993.89</v>
      </c>
      <c r="F14" s="47">
        <f t="shared" si="1"/>
        <v>0.1745835671272276</v>
      </c>
      <c r="G14" s="45">
        <v>258403.18</v>
      </c>
      <c r="H14" s="2">
        <v>14.97</v>
      </c>
      <c r="I14" s="3">
        <v>4296.87</v>
      </c>
      <c r="J14" s="6">
        <f t="shared" si="2"/>
        <v>262715.02</v>
      </c>
      <c r="K14" s="7">
        <f t="shared" si="3"/>
        <v>0.17035401171006312</v>
      </c>
      <c r="L14" s="49">
        <f t="shared" si="4"/>
        <v>0.10828403500295947</v>
      </c>
      <c r="M14" s="50">
        <f t="shared" si="5"/>
        <v>-0.163768045111907</v>
      </c>
      <c r="N14" s="51">
        <f t="shared" si="6"/>
        <v>0.10383445149044013</v>
      </c>
      <c r="O14" s="1"/>
    </row>
    <row r="15" spans="1:15" s="33" customFormat="1" ht="15">
      <c r="A15" s="21" t="s">
        <v>14</v>
      </c>
      <c r="B15" s="45">
        <v>4725.23</v>
      </c>
      <c r="C15" s="2">
        <v>9181.09</v>
      </c>
      <c r="D15" s="3">
        <v>2204.81</v>
      </c>
      <c r="E15" s="6">
        <f t="shared" si="0"/>
        <v>16111.13</v>
      </c>
      <c r="F15" s="47">
        <f t="shared" si="1"/>
        <v>0.009699302788243195</v>
      </c>
      <c r="G15" s="45">
        <v>3095.34</v>
      </c>
      <c r="H15" s="2">
        <v>10074.92</v>
      </c>
      <c r="I15" s="3">
        <v>2883.79</v>
      </c>
      <c r="J15" s="6">
        <f t="shared" si="2"/>
        <v>16054.05</v>
      </c>
      <c r="K15" s="7">
        <f t="shared" si="3"/>
        <v>0.010410032215493192</v>
      </c>
      <c r="L15" s="49">
        <f t="shared" si="4"/>
        <v>0.05588803865679193</v>
      </c>
      <c r="M15" s="50">
        <f t="shared" si="5"/>
        <v>-0.23544710259762325</v>
      </c>
      <c r="N15" s="51">
        <f t="shared" si="6"/>
        <v>0.0035554891133389166</v>
      </c>
      <c r="O15" s="1"/>
    </row>
    <row r="16" spans="1:15" s="33" customFormat="1" ht="15">
      <c r="A16" s="21" t="s">
        <v>29</v>
      </c>
      <c r="B16" s="45">
        <v>245512.07</v>
      </c>
      <c r="C16" s="2">
        <v>0</v>
      </c>
      <c r="D16" s="14">
        <v>233448.07</v>
      </c>
      <c r="E16" s="6">
        <f t="shared" si="0"/>
        <v>478960.14</v>
      </c>
      <c r="F16" s="47">
        <f t="shared" si="1"/>
        <v>0.2883459708511663</v>
      </c>
      <c r="G16" s="45">
        <v>235465.42</v>
      </c>
      <c r="H16" s="2">
        <v>0</v>
      </c>
      <c r="I16" s="14">
        <v>247652.9</v>
      </c>
      <c r="J16" s="6">
        <f t="shared" si="2"/>
        <v>483118.32</v>
      </c>
      <c r="K16" s="7">
        <f t="shared" si="3"/>
        <v>0.31327155920748656</v>
      </c>
      <c r="L16" s="49" t="str">
        <f t="shared" si="4"/>
        <v>0.00%</v>
      </c>
      <c r="M16" s="50">
        <f t="shared" si="5"/>
        <v>-0.05735781813982388</v>
      </c>
      <c r="N16" s="51">
        <f t="shared" si="6"/>
        <v>-0.008606959885106402</v>
      </c>
      <c r="O16" s="1"/>
    </row>
    <row r="17" spans="1:15" s="33" customFormat="1" ht="15.75" thickBot="1">
      <c r="A17" s="22" t="s">
        <v>9</v>
      </c>
      <c r="B17" s="46">
        <v>1256.33</v>
      </c>
      <c r="C17" s="2">
        <v>345.19</v>
      </c>
      <c r="D17" s="36">
        <v>633.64</v>
      </c>
      <c r="E17" s="6">
        <f t="shared" si="0"/>
        <v>2235.16</v>
      </c>
      <c r="F17" s="47">
        <f t="shared" si="1"/>
        <v>0.0013456221643155792</v>
      </c>
      <c r="G17" s="46">
        <v>1175.74</v>
      </c>
      <c r="H17" s="2">
        <v>417.33</v>
      </c>
      <c r="I17" s="36">
        <v>687.72</v>
      </c>
      <c r="J17" s="6">
        <f t="shared" si="2"/>
        <v>2280.79</v>
      </c>
      <c r="K17" s="7">
        <f t="shared" si="3"/>
        <v>0.0014789475164693469</v>
      </c>
      <c r="L17" s="49">
        <f t="shared" si="4"/>
        <v>0.005304223919852857</v>
      </c>
      <c r="M17" s="50">
        <f t="shared" si="5"/>
        <v>-0.07863665445239343</v>
      </c>
      <c r="N17" s="51">
        <f t="shared" si="6"/>
        <v>-0.020006225912951314</v>
      </c>
      <c r="O17" s="1"/>
    </row>
    <row r="18" spans="1:15" s="33" customFormat="1" ht="16.5" thickBot="1" thickTop="1">
      <c r="A18" s="15" t="s">
        <v>8</v>
      </c>
      <c r="B18" s="16">
        <f>SUM(B4:B17)</f>
        <v>1048510.42</v>
      </c>
      <c r="C18" s="16">
        <f>SUM(C4:C17)</f>
        <v>65866.19</v>
      </c>
      <c r="D18" s="17">
        <f>SUM(D4:D17)</f>
        <v>546684.02</v>
      </c>
      <c r="E18" s="17">
        <f>SUM(E4:E17)</f>
        <v>1661060.6300000001</v>
      </c>
      <c r="F18" s="48">
        <f>IF(E$18=0,"0.00%",E18/E$18)</f>
        <v>1</v>
      </c>
      <c r="G18" s="16">
        <f>SUM(G4:G17)</f>
        <v>955294.46</v>
      </c>
      <c r="H18" s="16">
        <f>SUM(H4:H17)</f>
        <v>36849.41</v>
      </c>
      <c r="I18" s="17">
        <f>SUM(I4:I17)</f>
        <v>550027.15</v>
      </c>
      <c r="J18" s="17">
        <f>SUM(J4:J17)</f>
        <v>1542171.0200000003</v>
      </c>
      <c r="K18" s="18">
        <f>IF(J$18=0,"0.00%",J18/J$18)</f>
        <v>1</v>
      </c>
      <c r="L18" s="52">
        <f>IF(H18=0,"",(B18+C18)/H18-1)</f>
        <v>29.241369129112243</v>
      </c>
      <c r="M18" s="53">
        <f>IF(I18=0,"0.00%",D18/I18-1)</f>
        <v>-0.006078118143804323</v>
      </c>
      <c r="N18" s="48">
        <f>IF(J18=0,"0.00%",E18/J18-1)</f>
        <v>0.07709236424375288</v>
      </c>
      <c r="O18" s="35"/>
    </row>
    <row r="19" spans="1:15" s="33" customFormat="1" ht="15.75" thickBot="1" thickTop="1">
      <c r="A19" s="32"/>
      <c r="B19" s="32"/>
      <c r="C19" s="32"/>
      <c r="D19" s="1"/>
      <c r="E19" s="1"/>
      <c r="F19" s="4"/>
      <c r="G19" s="4"/>
      <c r="H19" s="1"/>
      <c r="I19" s="1"/>
      <c r="J19" s="1"/>
      <c r="K19" s="1"/>
      <c r="L19" s="1"/>
      <c r="M19" s="1"/>
      <c r="N19" s="1"/>
      <c r="O19" s="1"/>
    </row>
    <row r="20" spans="1:15" s="33" customFormat="1" ht="16.5" thickBot="1" thickTop="1">
      <c r="A20" s="24" t="s">
        <v>17</v>
      </c>
      <c r="B20" s="41"/>
      <c r="C20" s="28"/>
      <c r="D20" s="39" t="s">
        <v>32</v>
      </c>
      <c r="E20" s="29"/>
      <c r="F20" s="30"/>
      <c r="G20" s="31"/>
      <c r="H20" s="29"/>
      <c r="I20" s="40" t="s">
        <v>21</v>
      </c>
      <c r="J20" s="29"/>
      <c r="K20" s="30"/>
      <c r="L20" s="31"/>
      <c r="M20" s="28" t="s">
        <v>12</v>
      </c>
      <c r="N20" s="30"/>
      <c r="O20" s="1"/>
    </row>
    <row r="21" spans="1:15" s="33" customFormat="1" ht="15.75" thickTop="1">
      <c r="A21" s="19" t="s">
        <v>0</v>
      </c>
      <c r="B21" s="42" t="s">
        <v>19</v>
      </c>
      <c r="C21" s="25" t="s">
        <v>18</v>
      </c>
      <c r="D21" s="26" t="s">
        <v>2</v>
      </c>
      <c r="E21" s="26" t="s">
        <v>3</v>
      </c>
      <c r="F21" s="27" t="s">
        <v>10</v>
      </c>
      <c r="G21" s="42" t="s">
        <v>19</v>
      </c>
      <c r="H21" s="25" t="s">
        <v>18</v>
      </c>
      <c r="I21" s="26" t="s">
        <v>2</v>
      </c>
      <c r="J21" s="26" t="s">
        <v>3</v>
      </c>
      <c r="K21" s="27" t="s">
        <v>10</v>
      </c>
      <c r="L21" s="25" t="s">
        <v>1</v>
      </c>
      <c r="M21" s="26" t="s">
        <v>2</v>
      </c>
      <c r="N21" s="27" t="s">
        <v>3</v>
      </c>
      <c r="O21" s="1"/>
    </row>
    <row r="22" spans="1:15" s="33" customFormat="1" ht="15.75" thickBot="1">
      <c r="A22" s="8" t="s">
        <v>4</v>
      </c>
      <c r="B22" s="43" t="s">
        <v>5</v>
      </c>
      <c r="C22" s="9" t="s">
        <v>5</v>
      </c>
      <c r="D22" s="10" t="s">
        <v>6</v>
      </c>
      <c r="E22" s="10"/>
      <c r="F22" s="11" t="s">
        <v>11</v>
      </c>
      <c r="G22" s="43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8" t="s">
        <v>7</v>
      </c>
      <c r="O22" s="1"/>
    </row>
    <row r="23" spans="1:15" s="33" customFormat="1" ht="15.75" thickTop="1">
      <c r="A23" s="20" t="s">
        <v>22</v>
      </c>
      <c r="B23" s="44">
        <v>344678.63</v>
      </c>
      <c r="C23" s="5">
        <v>73996.46</v>
      </c>
      <c r="D23" s="6">
        <v>2783.66</v>
      </c>
      <c r="E23" s="6">
        <f>SUM(B23:D23)</f>
        <v>421458.75</v>
      </c>
      <c r="F23" s="47">
        <f>IF(E$37=0,"0.00%",E23/E$37)</f>
        <v>0.024220710856467303</v>
      </c>
      <c r="G23" s="44">
        <v>291705.55</v>
      </c>
      <c r="H23" s="5">
        <v>39769.36</v>
      </c>
      <c r="I23" s="6">
        <v>6576.25</v>
      </c>
      <c r="J23" s="6">
        <f>SUM(G23:I23)</f>
        <v>338051.16</v>
      </c>
      <c r="K23" s="7">
        <f>IF(J$37=0,"0.00%",J23/J$37)</f>
        <v>0.01901313155408637</v>
      </c>
      <c r="L23" s="49">
        <f>IF(H23=0,"0.00%",(B23+C23)/(G23+H23)-1)</f>
        <v>0.26306721072795547</v>
      </c>
      <c r="M23" s="50">
        <f>IF(I23=0,"0.00%",D23/I23-1)</f>
        <v>-0.576710131153773</v>
      </c>
      <c r="N23" s="51">
        <f>IF(J23=0,"0.00%",E23/J23-1)</f>
        <v>0.24673067236331936</v>
      </c>
      <c r="O23" s="1"/>
    </row>
    <row r="24" spans="1:15" s="33" customFormat="1" ht="15">
      <c r="A24" s="21" t="s">
        <v>23</v>
      </c>
      <c r="B24" s="45">
        <v>4108896.33</v>
      </c>
      <c r="C24" s="2">
        <v>0</v>
      </c>
      <c r="D24" s="3">
        <v>2604320.09</v>
      </c>
      <c r="E24" s="6">
        <f aca="true" t="shared" si="7" ref="E24:E36">SUM(B24:D24)</f>
        <v>6713216.42</v>
      </c>
      <c r="F24" s="47">
        <f aca="true" t="shared" si="8" ref="F24:F36">IF(E$37=0,"0.00%",E24/E$37)</f>
        <v>0.3858002089782418</v>
      </c>
      <c r="G24" s="45">
        <v>4294399.23</v>
      </c>
      <c r="H24" s="2">
        <v>0</v>
      </c>
      <c r="I24" s="3">
        <v>2663695.79</v>
      </c>
      <c r="J24" s="6">
        <f aca="true" t="shared" si="9" ref="J24:J36">SUM(G24:I24)</f>
        <v>6958095.0200000005</v>
      </c>
      <c r="K24" s="7">
        <f aca="true" t="shared" si="10" ref="K24:K36">IF(J$37=0,"0.00%",J24/J$37)</f>
        <v>0.39134661150428607</v>
      </c>
      <c r="L24" s="49" t="str">
        <f aca="true" t="shared" si="11" ref="L24:L36">IF(H24=0,"0.00%",(B24+C24)/(G24+H24)-1)</f>
        <v>0.00%</v>
      </c>
      <c r="M24" s="50">
        <f aca="true" t="shared" si="12" ref="M24:M36">IF(I24=0,"0.00%",D24/I24-1)</f>
        <v>-0.022290721118720658</v>
      </c>
      <c r="N24" s="51">
        <f aca="true" t="shared" si="13" ref="N24:N36">IF(J24=0,"0.00%",E24/J24-1)</f>
        <v>-0.035193339455143025</v>
      </c>
      <c r="O24" s="1"/>
    </row>
    <row r="25" spans="1:15" s="33" customFormat="1" ht="15">
      <c r="A25" s="21" t="s">
        <v>24</v>
      </c>
      <c r="B25" s="45">
        <v>23843.83</v>
      </c>
      <c r="C25" s="2">
        <v>0</v>
      </c>
      <c r="D25" s="3">
        <v>242992.45</v>
      </c>
      <c r="E25" s="6">
        <f t="shared" si="7"/>
        <v>266836.28</v>
      </c>
      <c r="F25" s="47">
        <f t="shared" si="8"/>
        <v>0.015334749566583561</v>
      </c>
      <c r="G25" s="45">
        <v>26656.19</v>
      </c>
      <c r="H25" s="2">
        <v>0</v>
      </c>
      <c r="I25" s="3">
        <v>281323.35</v>
      </c>
      <c r="J25" s="6">
        <f t="shared" si="9"/>
        <v>307979.54</v>
      </c>
      <c r="K25" s="7">
        <f t="shared" si="10"/>
        <v>0.01732180274129811</v>
      </c>
      <c r="L25" s="49" t="str">
        <f t="shared" si="11"/>
        <v>0.00%</v>
      </c>
      <c r="M25" s="50">
        <f t="shared" si="12"/>
        <v>-0.1362521098941839</v>
      </c>
      <c r="N25" s="51">
        <f t="shared" si="13"/>
        <v>-0.13359088723880796</v>
      </c>
      <c r="O25" s="1"/>
    </row>
    <row r="26" spans="1:15" s="33" customFormat="1" ht="15">
      <c r="A26" s="21" t="s">
        <v>15</v>
      </c>
      <c r="B26" s="45">
        <v>92294.48</v>
      </c>
      <c r="C26" s="2">
        <v>171256.07</v>
      </c>
      <c r="D26" s="3">
        <v>76625.92</v>
      </c>
      <c r="E26" s="6">
        <f t="shared" si="7"/>
        <v>340176.47</v>
      </c>
      <c r="F26" s="47">
        <f t="shared" si="8"/>
        <v>0.019549519187924615</v>
      </c>
      <c r="G26" s="45">
        <v>86866.05</v>
      </c>
      <c r="H26" s="2">
        <v>191669.4</v>
      </c>
      <c r="I26" s="3">
        <v>125671.46</v>
      </c>
      <c r="J26" s="6">
        <f t="shared" si="9"/>
        <v>404206.91000000003</v>
      </c>
      <c r="K26" s="7">
        <f t="shared" si="10"/>
        <v>0.022733952916773756</v>
      </c>
      <c r="L26" s="49">
        <f t="shared" si="11"/>
        <v>-0.05379889705242191</v>
      </c>
      <c r="M26" s="50">
        <f t="shared" si="12"/>
        <v>-0.39026792558946966</v>
      </c>
      <c r="N26" s="51">
        <f t="shared" si="13"/>
        <v>-0.15841005785873397</v>
      </c>
      <c r="O26" s="1"/>
    </row>
    <row r="27" spans="1:15" s="33" customFormat="1" ht="15">
      <c r="A27" s="21" t="s">
        <v>16</v>
      </c>
      <c r="B27" s="45">
        <v>2723.42</v>
      </c>
      <c r="C27" s="2">
        <v>1315.95</v>
      </c>
      <c r="D27" s="3">
        <v>7293.43</v>
      </c>
      <c r="E27" s="6">
        <f t="shared" si="7"/>
        <v>11332.8</v>
      </c>
      <c r="F27" s="47">
        <f t="shared" si="8"/>
        <v>0.0006512819392032378</v>
      </c>
      <c r="G27" s="45">
        <v>5029.6</v>
      </c>
      <c r="H27" s="2">
        <v>1809.69</v>
      </c>
      <c r="I27" s="3">
        <v>12341.89</v>
      </c>
      <c r="J27" s="6">
        <f t="shared" si="9"/>
        <v>19181.18</v>
      </c>
      <c r="K27" s="7">
        <f t="shared" si="10"/>
        <v>0.0010788139247994606</v>
      </c>
      <c r="L27" s="49">
        <f t="shared" si="11"/>
        <v>-0.40938752414358814</v>
      </c>
      <c r="M27" s="50">
        <f t="shared" si="12"/>
        <v>-0.4090508017815747</v>
      </c>
      <c r="N27" s="51">
        <f t="shared" si="13"/>
        <v>-0.40917086435766725</v>
      </c>
      <c r="O27" s="1"/>
    </row>
    <row r="28" spans="1:15" s="33" customFormat="1" ht="15">
      <c r="A28" s="21" t="s">
        <v>25</v>
      </c>
      <c r="B28" s="45">
        <v>3091.62</v>
      </c>
      <c r="C28" s="2">
        <v>2210.64</v>
      </c>
      <c r="D28" s="3">
        <v>760.59</v>
      </c>
      <c r="E28" s="6">
        <f t="shared" si="7"/>
        <v>6062.85</v>
      </c>
      <c r="F28" s="47">
        <f t="shared" si="8"/>
        <v>0.0003484244586596738</v>
      </c>
      <c r="G28" s="45">
        <v>5788</v>
      </c>
      <c r="H28" s="2">
        <v>1599.46</v>
      </c>
      <c r="I28" s="3">
        <v>780.89</v>
      </c>
      <c r="J28" s="6">
        <f t="shared" si="9"/>
        <v>8168.35</v>
      </c>
      <c r="K28" s="7">
        <f t="shared" si="10"/>
        <v>0.0004594154125364381</v>
      </c>
      <c r="L28" s="49">
        <f t="shared" si="11"/>
        <v>-0.2822621036188351</v>
      </c>
      <c r="M28" s="50">
        <f t="shared" si="12"/>
        <v>-0.02599597894709882</v>
      </c>
      <c r="N28" s="51">
        <f t="shared" si="13"/>
        <v>-0.2577631957494475</v>
      </c>
      <c r="O28" s="1"/>
    </row>
    <row r="29" spans="1:15" s="33" customFormat="1" ht="15">
      <c r="A29" s="21" t="s">
        <v>13</v>
      </c>
      <c r="B29" s="45">
        <v>508958.05</v>
      </c>
      <c r="C29" s="2">
        <v>23965.41</v>
      </c>
      <c r="D29" s="3">
        <v>401064.35</v>
      </c>
      <c r="E29" s="6">
        <f t="shared" si="7"/>
        <v>933987.8099999999</v>
      </c>
      <c r="F29" s="47">
        <f t="shared" si="8"/>
        <v>0.053675119307583764</v>
      </c>
      <c r="G29" s="45">
        <v>587079.03</v>
      </c>
      <c r="H29" s="2">
        <v>16259.86</v>
      </c>
      <c r="I29" s="3">
        <v>433406.4</v>
      </c>
      <c r="J29" s="6">
        <f t="shared" si="9"/>
        <v>1036745.29</v>
      </c>
      <c r="K29" s="7">
        <f t="shared" si="10"/>
        <v>0.0583100338624764</v>
      </c>
      <c r="L29" s="49">
        <f t="shared" si="11"/>
        <v>-0.11670958256975617</v>
      </c>
      <c r="M29" s="50">
        <f t="shared" si="12"/>
        <v>-0.07462291742807681</v>
      </c>
      <c r="N29" s="51">
        <f t="shared" si="13"/>
        <v>-0.09911545390285792</v>
      </c>
      <c r="O29" s="1"/>
    </row>
    <row r="30" spans="1:15" s="33" customFormat="1" ht="15">
      <c r="A30" s="21" t="s">
        <v>30</v>
      </c>
      <c r="B30" s="45">
        <v>138286.56</v>
      </c>
      <c r="C30" s="2">
        <v>14762.52</v>
      </c>
      <c r="D30" s="3">
        <v>6999.49</v>
      </c>
      <c r="E30" s="6">
        <f t="shared" si="7"/>
        <v>160048.56999999998</v>
      </c>
      <c r="F30" s="47">
        <f t="shared" si="8"/>
        <v>0.0091977925169689</v>
      </c>
      <c r="G30" s="45">
        <v>110310.98</v>
      </c>
      <c r="H30" s="2">
        <v>24799.96</v>
      </c>
      <c r="I30" s="3">
        <v>11700.2</v>
      </c>
      <c r="J30" s="6">
        <f t="shared" si="9"/>
        <v>146811.14</v>
      </c>
      <c r="K30" s="7">
        <f t="shared" si="10"/>
        <v>0.008257151131874217</v>
      </c>
      <c r="L30" s="49">
        <f t="shared" si="11"/>
        <v>0.1327660069569494</v>
      </c>
      <c r="M30" s="50">
        <f t="shared" si="12"/>
        <v>-0.401763217722774</v>
      </c>
      <c r="N30" s="51">
        <f t="shared" si="13"/>
        <v>0.09016638655622433</v>
      </c>
      <c r="O30" s="1"/>
    </row>
    <row r="31" spans="1:15" s="33" customFormat="1" ht="15">
      <c r="A31" s="21" t="s">
        <v>26</v>
      </c>
      <c r="B31" s="45">
        <v>329068.24</v>
      </c>
      <c r="C31" s="2">
        <v>159959.45</v>
      </c>
      <c r="D31" s="3">
        <v>125793.98</v>
      </c>
      <c r="E31" s="6">
        <f t="shared" si="7"/>
        <v>614821.67</v>
      </c>
      <c r="F31" s="47">
        <f t="shared" si="8"/>
        <v>0.035333037687224095</v>
      </c>
      <c r="G31" s="45">
        <v>298973</v>
      </c>
      <c r="H31" s="2">
        <v>43390.71</v>
      </c>
      <c r="I31" s="3">
        <v>121195.07</v>
      </c>
      <c r="J31" s="6">
        <f t="shared" si="9"/>
        <v>463558.78</v>
      </c>
      <c r="K31" s="7">
        <f t="shared" si="10"/>
        <v>0.026072101238143314</v>
      </c>
      <c r="L31" s="49">
        <f t="shared" si="11"/>
        <v>0.42838646654459955</v>
      </c>
      <c r="M31" s="50">
        <f t="shared" si="12"/>
        <v>0.03794634550728837</v>
      </c>
      <c r="N31" s="51">
        <f t="shared" si="13"/>
        <v>0.32630789562436946</v>
      </c>
      <c r="O31" s="1"/>
    </row>
    <row r="32" spans="1:15" s="33" customFormat="1" ht="15">
      <c r="A32" s="21" t="s">
        <v>27</v>
      </c>
      <c r="B32" s="45">
        <v>30248.1</v>
      </c>
      <c r="C32" s="2">
        <v>8741.19</v>
      </c>
      <c r="D32" s="3">
        <v>4880.49</v>
      </c>
      <c r="E32" s="6">
        <f t="shared" si="7"/>
        <v>43869.78</v>
      </c>
      <c r="F32" s="47">
        <f t="shared" si="8"/>
        <v>0.0025211417646847575</v>
      </c>
      <c r="G32" s="45">
        <v>20828.3</v>
      </c>
      <c r="H32" s="2">
        <v>5377.73</v>
      </c>
      <c r="I32" s="3">
        <v>8905.33</v>
      </c>
      <c r="J32" s="6">
        <f t="shared" si="9"/>
        <v>35111.36</v>
      </c>
      <c r="K32" s="7">
        <f t="shared" si="10"/>
        <v>0.001974780701012492</v>
      </c>
      <c r="L32" s="49">
        <f t="shared" si="11"/>
        <v>0.4877984189135096</v>
      </c>
      <c r="M32" s="50">
        <f t="shared" si="12"/>
        <v>-0.45195854617403286</v>
      </c>
      <c r="N32" s="51">
        <f t="shared" si="13"/>
        <v>0.24944690265486713</v>
      </c>
      <c r="O32" s="1"/>
    </row>
    <row r="33" spans="1:15" s="33" customFormat="1" ht="15">
      <c r="A33" s="21" t="s">
        <v>28</v>
      </c>
      <c r="B33" s="45">
        <v>2872358.53</v>
      </c>
      <c r="C33" s="2">
        <v>68.77</v>
      </c>
      <c r="D33" s="3">
        <v>46509.49</v>
      </c>
      <c r="E33" s="6">
        <f t="shared" si="7"/>
        <v>2918936.79</v>
      </c>
      <c r="F33" s="47">
        <f t="shared" si="8"/>
        <v>0.1677476716259772</v>
      </c>
      <c r="G33" s="45">
        <v>3010852.32</v>
      </c>
      <c r="H33" s="2">
        <v>358.08</v>
      </c>
      <c r="I33" s="3">
        <v>63281.93</v>
      </c>
      <c r="J33" s="6">
        <f t="shared" si="9"/>
        <v>3074492.33</v>
      </c>
      <c r="K33" s="7">
        <f t="shared" si="10"/>
        <v>0.17291976496196473</v>
      </c>
      <c r="L33" s="49">
        <f t="shared" si="11"/>
        <v>-0.046088808673083737</v>
      </c>
      <c r="M33" s="50">
        <f t="shared" si="12"/>
        <v>-0.2650431173638351</v>
      </c>
      <c r="N33" s="51">
        <f t="shared" si="13"/>
        <v>-0.05059552059445216</v>
      </c>
      <c r="O33" s="1"/>
    </row>
    <row r="34" spans="1:15" s="33" customFormat="1" ht="15">
      <c r="A34" s="21" t="s">
        <v>14</v>
      </c>
      <c r="B34" s="45">
        <v>47452.23</v>
      </c>
      <c r="C34" s="2">
        <v>136035.86</v>
      </c>
      <c r="D34" s="3">
        <v>34851.95</v>
      </c>
      <c r="E34" s="6">
        <f t="shared" si="7"/>
        <v>218340.03999999998</v>
      </c>
      <c r="F34" s="47">
        <f t="shared" si="8"/>
        <v>0.012547730892357804</v>
      </c>
      <c r="G34" s="45">
        <v>36033.28</v>
      </c>
      <c r="H34" s="2">
        <v>128651.75</v>
      </c>
      <c r="I34" s="3">
        <v>48740.67</v>
      </c>
      <c r="J34" s="6">
        <f t="shared" si="9"/>
        <v>213425.7</v>
      </c>
      <c r="K34" s="7">
        <f t="shared" si="10"/>
        <v>0.01200377750847822</v>
      </c>
      <c r="L34" s="49">
        <f t="shared" si="11"/>
        <v>0.1141758907898307</v>
      </c>
      <c r="M34" s="50">
        <f t="shared" si="12"/>
        <v>-0.2849513558184572</v>
      </c>
      <c r="N34" s="51">
        <f t="shared" si="13"/>
        <v>0.023025999211903514</v>
      </c>
      <c r="O34" s="1"/>
    </row>
    <row r="35" spans="1:15" s="33" customFormat="1" ht="15">
      <c r="A35" s="21" t="s">
        <v>29</v>
      </c>
      <c r="B35" s="45">
        <v>2500147.14</v>
      </c>
      <c r="C35" s="2">
        <v>5.95</v>
      </c>
      <c r="D35" s="14">
        <v>2230989.26</v>
      </c>
      <c r="E35" s="6">
        <f t="shared" si="7"/>
        <v>4731142.35</v>
      </c>
      <c r="F35" s="47">
        <f t="shared" si="8"/>
        <v>0.27189287416653996</v>
      </c>
      <c r="G35" s="45">
        <v>1524187.2</v>
      </c>
      <c r="H35" s="2">
        <v>4061.6</v>
      </c>
      <c r="I35" s="14">
        <v>3193505.81</v>
      </c>
      <c r="J35" s="6">
        <f t="shared" si="9"/>
        <v>4721754.61</v>
      </c>
      <c r="K35" s="7">
        <f t="shared" si="10"/>
        <v>0.26556732290474555</v>
      </c>
      <c r="L35" s="49">
        <f t="shared" si="11"/>
        <v>0.6359594655006438</v>
      </c>
      <c r="M35" s="50">
        <f t="shared" si="12"/>
        <v>-0.30139808951842806</v>
      </c>
      <c r="N35" s="51">
        <f t="shared" si="13"/>
        <v>0.0019881888779473833</v>
      </c>
      <c r="O35" s="1"/>
    </row>
    <row r="36" spans="1:15" s="33" customFormat="1" ht="15.75" thickBot="1">
      <c r="A36" s="22" t="s">
        <v>9</v>
      </c>
      <c r="B36" s="46">
        <v>10737.14</v>
      </c>
      <c r="C36" s="2">
        <v>4292.68</v>
      </c>
      <c r="D36" s="36">
        <v>5498.5</v>
      </c>
      <c r="E36" s="6">
        <f t="shared" si="7"/>
        <v>20528.32</v>
      </c>
      <c r="F36" s="47">
        <f t="shared" si="8"/>
        <v>0.0011797370515834228</v>
      </c>
      <c r="G36" s="46">
        <v>31775.19</v>
      </c>
      <c r="H36" s="2">
        <v>10464.36</v>
      </c>
      <c r="I36" s="36">
        <v>10057.11</v>
      </c>
      <c r="J36" s="6">
        <f t="shared" si="9"/>
        <v>52296.66</v>
      </c>
      <c r="K36" s="7">
        <f t="shared" si="10"/>
        <v>0.0029413396375250617</v>
      </c>
      <c r="L36" s="49">
        <f t="shared" si="11"/>
        <v>-0.6441766069951029</v>
      </c>
      <c r="M36" s="50">
        <f t="shared" si="12"/>
        <v>-0.4532723615432267</v>
      </c>
      <c r="N36" s="51">
        <f t="shared" si="13"/>
        <v>-0.6074640330759173</v>
      </c>
      <c r="O36" s="1"/>
    </row>
    <row r="37" spans="1:15" s="33" customFormat="1" ht="16.5" thickBot="1" thickTop="1">
      <c r="A37" s="15" t="s">
        <v>8</v>
      </c>
      <c r="B37" s="16">
        <f>SUM(B23:B36)</f>
        <v>11012784.3</v>
      </c>
      <c r="C37" s="16">
        <f>SUM(C23:C36)</f>
        <v>596610.9500000001</v>
      </c>
      <c r="D37" s="17">
        <f>SUM(D23:D36)</f>
        <v>5791363.65</v>
      </c>
      <c r="E37" s="17">
        <f>SUM(E23:E36)</f>
        <v>17400758.9</v>
      </c>
      <c r="F37" s="48">
        <f>IF(E$37=0,"0.00%",E37/E$37)</f>
        <v>1</v>
      </c>
      <c r="G37" s="16">
        <f>SUM(G23:G36)</f>
        <v>10330483.919999998</v>
      </c>
      <c r="H37" s="16">
        <f>SUM(H23:H36)</f>
        <v>468211.96</v>
      </c>
      <c r="I37" s="17">
        <f>SUM(I23:I36)</f>
        <v>6981182.150000001</v>
      </c>
      <c r="J37" s="17">
        <f>SUM(J23:J36)</f>
        <v>17779878.029999997</v>
      </c>
      <c r="K37" s="18">
        <f>IF(J$37=0,"0.00%",J37/J$37)</f>
        <v>1</v>
      </c>
      <c r="L37" s="52">
        <f>IF(H37=0,"0.00%",(B37+C37)/(G37+H37)-1)</f>
        <v>0.07507382178448774</v>
      </c>
      <c r="M37" s="53">
        <f>IF(I37=0,"0.00%",D37/I37-1)</f>
        <v>-0.17043223832800303</v>
      </c>
      <c r="N37" s="48">
        <f>IF(J37=0,"0.00%",E37/J37-1)</f>
        <v>-0.02132293198863966</v>
      </c>
      <c r="O37" s="35"/>
    </row>
    <row r="38" spans="3:15" s="33" customFormat="1" ht="15" thickTop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ht="14.25">
      <c r="A39" s="33"/>
    </row>
    <row r="40" ht="14.25">
      <c r="A40" s="33"/>
    </row>
    <row r="41" ht="14.25">
      <c r="A41" s="33"/>
    </row>
    <row r="42" ht="14.25">
      <c r="A42" s="33"/>
    </row>
    <row r="43" ht="14.25">
      <c r="A43" s="33"/>
    </row>
    <row r="44" ht="14.25">
      <c r="A44" s="33"/>
    </row>
    <row r="45" ht="14.25">
      <c r="A45" s="33"/>
    </row>
    <row r="46" ht="14.25">
      <c r="A46" s="33"/>
    </row>
    <row r="47" ht="14.25">
      <c r="A47" s="33"/>
    </row>
    <row r="48" ht="14.25">
      <c r="A48" s="33"/>
    </row>
    <row r="49" ht="14.25">
      <c r="A49" s="33"/>
    </row>
    <row r="50" ht="14.25">
      <c r="A50" s="33"/>
    </row>
    <row r="51" ht="14.25">
      <c r="A51" s="33"/>
    </row>
    <row r="52" ht="14.25">
      <c r="A52" s="33"/>
    </row>
    <row r="53" ht="14.25">
      <c r="A53" s="33"/>
    </row>
    <row r="54" ht="14.25">
      <c r="A54" s="33"/>
    </row>
    <row r="55" ht="14.25">
      <c r="A55" s="33"/>
    </row>
    <row r="56" ht="14.25">
      <c r="A56" s="33"/>
    </row>
    <row r="57" ht="14.25">
      <c r="A57" s="33"/>
    </row>
    <row r="58" ht="14.25">
      <c r="A58" s="33"/>
    </row>
    <row r="59" ht="14.25">
      <c r="A59" s="33"/>
    </row>
  </sheetData>
  <printOptions/>
  <pageMargins left="0.75" right="0.75" top="1" bottom="1" header="0.5" footer="0.5"/>
  <pageSetup fitToHeight="1" fitToWidth="1" horizontalDpi="600" verticalDpi="600" orientation="landscape" paperSize="5" scale="70" r:id="rId1"/>
  <headerFooter alignWithMargins="0">
    <oddHeader>&amp;C&amp;"Arial,Bold"&amp;14Pacific Land Border Sales Oct 07 - 08</oddHeader>
    <oddFooter>&amp;LStatistics and Reference Materials/Pacific Land Border (Oct 07-08)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srm120</cp:lastModifiedBy>
  <cp:lastPrinted>2007-08-27T13:48:50Z</cp:lastPrinted>
  <dcterms:created xsi:type="dcterms:W3CDTF">2006-01-31T19:56:50Z</dcterms:created>
  <dcterms:modified xsi:type="dcterms:W3CDTF">2008-12-31T16:25:36Z</dcterms:modified>
  <cp:category/>
  <cp:version/>
  <cp:contentType/>
  <cp:contentStatus/>
</cp:coreProperties>
</file>