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<sst xmlns="http://schemas.openxmlformats.org/spreadsheetml/2006/main" count="90" uniqueCount="33">
  <si>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</si>
  <si>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</si>
  <si>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</si>
  <si>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</si>
  <si>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</si>
  <si>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</si>
  <si>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</si>
  <si>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</si>
  <si>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</si>
  <si>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</si>
  <si>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</si>
  <si>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</si>
  <si>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</si>
  <si>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</si>
  <si>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</si>
  <si>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</si>
  <si>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</si>
  <si>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</si>
  <si>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</si>
  <si>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</si>
  <si>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</si>
  <si>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</si>
  <si>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</si>
  <si>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</si>
  <si>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</si>
  <si>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</si>
  <si>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</si>
  <si>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</si>
  <si>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Pacific Gross Sales - Land Border</t>
  </si>
  <si>
    <t>Mar 16</t>
  </si>
  <si>
    <t>Jan - Mar 16</t>
  </si>
  <si>
    <t>Mar 17</t>
  </si>
  <si>
    <t>Jan - Mar 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</si>
</sst>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A1">
      <selection activeCell="I21" sqref="I21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5.71093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5.71093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5" thickBot="1" thickTop="1">
      <c r="A1" s="21" t="s">
        <v>28</v>
      </c>
      <c r="B1" s="38"/>
      <c r="C1" s="25"/>
      <c r="D1" s="31" t="s">
        <v>31</v>
      </c>
      <c r="E1" s="26"/>
      <c r="F1" s="27"/>
      <c r="G1" s="28"/>
      <c r="H1" s="26"/>
      <c r="I1" s="31" t="s">
        <v>29</v>
      </c>
      <c r="J1" s="26"/>
      <c r="K1" s="27"/>
      <c r="L1" s="28"/>
      <c r="M1" s="25" t="s">
        <v>12</v>
      </c>
      <c r="N1" s="27"/>
    </row>
    <row r="2" spans="1:14" s="30" customFormat="1" ht="14.25" thickTop="1">
      <c r="A2" s="16" t="s">
        <v>0</v>
      </c>
      <c r="B2" s="40" t="s">
        <v>18</v>
      </c>
      <c r="C2" s="42" t="s">
        <v>17</v>
      </c>
      <c r="D2" s="23" t="s">
        <v>2</v>
      </c>
      <c r="E2" s="23" t="s">
        <v>3</v>
      </c>
      <c r="F2" s="24" t="s">
        <v>10</v>
      </c>
      <c r="G2" s="40" t="s">
        <v>18</v>
      </c>
      <c r="H2" s="42" t="s">
        <v>17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4.2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4.25" thickTop="1">
      <c r="A4" s="17" t="s">
        <v>19</v>
      </c>
      <c r="B4" s="59">
        <v>17826.93</v>
      </c>
      <c r="C4" s="60">
        <v>3031.65</v>
      </c>
      <c r="D4" s="60">
        <v>117.4</v>
      </c>
      <c r="E4" s="4">
        <f aca="true" t="shared" si="0" ref="E4:E17">SUM(B4:D4)</f>
        <v>20975.980000000003</v>
      </c>
      <c r="F4" s="52">
        <f>IF(E$18=0,"0.00%",E4/E$18)</f>
        <v>0.014149559720676523</v>
      </c>
      <c r="G4" s="59">
        <v>24542.29</v>
      </c>
      <c r="H4" s="60">
        <v>3795.32</v>
      </c>
      <c r="I4" s="60">
        <v>449.35</v>
      </c>
      <c r="J4" s="4">
        <f aca="true" t="shared" si="1" ref="J4:J17">SUM(G4:I4)</f>
        <v>28786.96</v>
      </c>
      <c r="K4" s="5">
        <f>IF(J$18=0,"0.00%",J4/J$18)</f>
        <v>0.01619844493924725</v>
      </c>
      <c r="L4" s="54">
        <f>IF((G4+H4)=0,"0.00%",(B4+C4)/(G4+H4)-1)</f>
        <v>-0.26392592741589704</v>
      </c>
      <c r="M4" s="55">
        <f>IF(I4=0,"0.00%",D4/I4-1)</f>
        <v>-0.7387337264938244</v>
      </c>
      <c r="N4" s="56">
        <f>IF(J4=0,"0.00%",E4/J4-1)</f>
        <v>-0.2713374388959444</v>
      </c>
      <c r="O4" s="1"/>
    </row>
    <row r="5" spans="1:15" s="30" customFormat="1" ht="13.5">
      <c r="A5" s="18" t="s">
        <v>20</v>
      </c>
      <c r="B5" s="50">
        <v>502911.25</v>
      </c>
      <c r="C5" s="2">
        <v>0</v>
      </c>
      <c r="D5" s="2">
        <v>142797.34</v>
      </c>
      <c r="E5" s="4">
        <f t="shared" si="0"/>
        <v>645708.59</v>
      </c>
      <c r="F5" s="52">
        <f aca="true" t="shared" si="2" ref="F5:F17">IF(E$18=0,"0.00%",E5/E$18)</f>
        <v>0.43556926810374674</v>
      </c>
      <c r="G5" s="50">
        <v>555971.35</v>
      </c>
      <c r="H5" s="2">
        <v>0</v>
      </c>
      <c r="I5" s="2">
        <v>169683.83</v>
      </c>
      <c r="J5" s="4">
        <f t="shared" si="1"/>
        <v>725655.1799999999</v>
      </c>
      <c r="K5" s="5">
        <f aca="true" t="shared" si="3" ref="K5:K17">IF(J$18=0,"0.00%",J5/J$18)</f>
        <v>0.40832673815191156</v>
      </c>
      <c r="L5" s="54">
        <f aca="true" t="shared" si="4" ref="L5:L17">IF((G5+H5)=0,"0.00%",(B5+C5)/(G5+H5)-1)</f>
        <v>-0.0954367522714974</v>
      </c>
      <c r="M5" s="55">
        <f aca="true" t="shared" si="5" ref="M5:M17">IF(I5=0,"0.00%",D5/I5-1)</f>
        <v>-0.15845051352270867</v>
      </c>
      <c r="N5" s="56">
        <f aca="true" t="shared" si="6" ref="N5:N17">IF(J5=0,"0.00%",E5/J5-1)</f>
        <v>-0.11017159692844747</v>
      </c>
      <c r="O5" s="1"/>
    </row>
    <row r="6" spans="1:15" s="30" customFormat="1" ht="13.5">
      <c r="A6" s="18" t="s">
        <v>21</v>
      </c>
      <c r="B6" s="50">
        <v>145.95</v>
      </c>
      <c r="C6" s="2">
        <v>0</v>
      </c>
      <c r="D6" s="2">
        <v>25438.56</v>
      </c>
      <c r="E6" s="4">
        <f t="shared" si="0"/>
        <v>25584.510000000002</v>
      </c>
      <c r="F6" s="52">
        <f t="shared" si="2"/>
        <v>0.017258290300107348</v>
      </c>
      <c r="G6" s="50">
        <v>951.63</v>
      </c>
      <c r="H6" s="2">
        <v>0</v>
      </c>
      <c r="I6" s="2">
        <v>30106.55</v>
      </c>
      <c r="J6" s="4">
        <f t="shared" si="1"/>
        <v>31058.18</v>
      </c>
      <c r="K6" s="5">
        <f t="shared" si="3"/>
        <v>0.017476462212169336</v>
      </c>
      <c r="L6" s="54">
        <f t="shared" si="4"/>
        <v>-0.8466315689921503</v>
      </c>
      <c r="M6" s="55">
        <f t="shared" si="5"/>
        <v>-0.15504898435722447</v>
      </c>
      <c r="N6" s="56">
        <f t="shared" si="6"/>
        <v>-0.17623923874483305</v>
      </c>
      <c r="O6" s="1"/>
    </row>
    <row r="7" spans="1:15" s="30" customFormat="1" ht="13.5">
      <c r="A7" s="18" t="s">
        <v>15</v>
      </c>
      <c r="B7" s="50">
        <v>6037.41</v>
      </c>
      <c r="C7" s="2">
        <v>20683.56</v>
      </c>
      <c r="D7" s="2">
        <v>3113.02</v>
      </c>
      <c r="E7" s="4">
        <f t="shared" si="0"/>
        <v>29833.99</v>
      </c>
      <c r="F7" s="52">
        <f t="shared" si="2"/>
        <v>0.020124820066145476</v>
      </c>
      <c r="G7" s="50">
        <v>6259.85</v>
      </c>
      <c r="H7" s="2">
        <v>24062.33</v>
      </c>
      <c r="I7" s="2">
        <v>2810.5</v>
      </c>
      <c r="J7" s="4">
        <f t="shared" si="1"/>
        <v>33132.68</v>
      </c>
      <c r="K7" s="5">
        <f t="shared" si="3"/>
        <v>0.01864378498701143</v>
      </c>
      <c r="L7" s="54">
        <f t="shared" si="4"/>
        <v>-0.11876487772317157</v>
      </c>
      <c r="M7" s="55">
        <f t="shared" si="5"/>
        <v>0.10763921010496347</v>
      </c>
      <c r="N7" s="56">
        <f t="shared" si="6"/>
        <v>-0.09956001144489368</v>
      </c>
      <c r="O7" s="1"/>
    </row>
    <row r="8" spans="1:15" s="30" customFormat="1" ht="13.5">
      <c r="A8" s="18" t="s">
        <v>16</v>
      </c>
      <c r="B8" s="50">
        <v>0</v>
      </c>
      <c r="C8" s="2">
        <v>0</v>
      </c>
      <c r="D8" s="2">
        <v>0</v>
      </c>
      <c r="E8" s="4">
        <f t="shared" si="0"/>
        <v>0</v>
      </c>
      <c r="F8" s="52">
        <f t="shared" si="2"/>
        <v>0</v>
      </c>
      <c r="G8" s="50">
        <v>19.9</v>
      </c>
      <c r="H8" s="2">
        <v>0</v>
      </c>
      <c r="I8" s="2">
        <v>91.2</v>
      </c>
      <c r="J8" s="4">
        <f t="shared" si="1"/>
        <v>111.1</v>
      </c>
      <c r="K8" s="5">
        <f t="shared" si="3"/>
        <v>6.251605701853789E-05</v>
      </c>
      <c r="L8" s="54">
        <f t="shared" si="4"/>
        <v>-1</v>
      </c>
      <c r="M8" s="55">
        <f t="shared" si="5"/>
        <v>-1</v>
      </c>
      <c r="N8" s="56">
        <f t="shared" si="6"/>
        <v>-1</v>
      </c>
      <c r="O8" s="1"/>
    </row>
    <row r="9" spans="1:15" s="30" customFormat="1" ht="13.5">
      <c r="A9" s="18" t="s">
        <v>22</v>
      </c>
      <c r="B9" s="50">
        <v>178.78</v>
      </c>
      <c r="C9" s="2">
        <v>31.95</v>
      </c>
      <c r="D9" s="2">
        <v>0</v>
      </c>
      <c r="E9" s="4">
        <f t="shared" si="0"/>
        <v>210.73</v>
      </c>
      <c r="F9" s="52">
        <f t="shared" si="2"/>
        <v>0.0001421500554414222</v>
      </c>
      <c r="G9" s="50">
        <v>247</v>
      </c>
      <c r="H9" s="2">
        <v>71.9</v>
      </c>
      <c r="I9" s="2">
        <v>0</v>
      </c>
      <c r="J9" s="4">
        <f t="shared" si="1"/>
        <v>318.9</v>
      </c>
      <c r="K9" s="5">
        <f t="shared" si="3"/>
        <v>0.00017944527977688327</v>
      </c>
      <c r="L9" s="54">
        <f t="shared" si="4"/>
        <v>-0.3391972405142678</v>
      </c>
      <c r="M9" s="55" t="str">
        <f t="shared" si="5"/>
        <v>0.00%</v>
      </c>
      <c r="N9" s="56">
        <f t="shared" si="6"/>
        <v>-0.3391972405142678</v>
      </c>
      <c r="O9" s="1"/>
    </row>
    <row r="10" spans="1:15" s="30" customFormat="1" ht="13.5">
      <c r="A10" s="18" t="s">
        <v>13</v>
      </c>
      <c r="B10" s="50">
        <v>43718.39</v>
      </c>
      <c r="C10" s="2">
        <v>2212.59</v>
      </c>
      <c r="D10" s="2">
        <v>26221.56</v>
      </c>
      <c r="E10" s="4">
        <f t="shared" si="0"/>
        <v>72152.54</v>
      </c>
      <c r="F10" s="52">
        <f t="shared" si="2"/>
        <v>0.04867122650424445</v>
      </c>
      <c r="G10" s="50">
        <v>55150.55</v>
      </c>
      <c r="H10" s="2">
        <v>2130.84</v>
      </c>
      <c r="I10" s="2">
        <v>33593.95</v>
      </c>
      <c r="J10" s="4">
        <f t="shared" si="1"/>
        <v>90875.34</v>
      </c>
      <c r="K10" s="5">
        <f t="shared" si="3"/>
        <v>0.051135624995670724</v>
      </c>
      <c r="L10" s="54">
        <f t="shared" si="4"/>
        <v>-0.19815179066010802</v>
      </c>
      <c r="M10" s="55">
        <f t="shared" si="5"/>
        <v>-0.2194558841696197</v>
      </c>
      <c r="N10" s="56">
        <f t="shared" si="6"/>
        <v>-0.20602728969157091</v>
      </c>
      <c r="O10" s="1"/>
    </row>
    <row r="11" spans="1:15" s="30" customFormat="1" ht="13.5">
      <c r="A11" s="18" t="s">
        <v>27</v>
      </c>
      <c r="B11" s="50">
        <v>953.3</v>
      </c>
      <c r="C11" s="2">
        <v>48.5</v>
      </c>
      <c r="D11" s="2">
        <v>23.99</v>
      </c>
      <c r="E11" s="4">
        <f t="shared" si="0"/>
        <v>1025.79</v>
      </c>
      <c r="F11" s="52">
        <f t="shared" si="2"/>
        <v>0.0006919570320849261</v>
      </c>
      <c r="G11" s="50">
        <v>522.9</v>
      </c>
      <c r="H11" s="2">
        <v>76.91</v>
      </c>
      <c r="I11" s="2">
        <v>7</v>
      </c>
      <c r="J11" s="4">
        <f t="shared" si="1"/>
        <v>606.81</v>
      </c>
      <c r="K11" s="5">
        <f t="shared" si="3"/>
        <v>0.00034145246228099886</v>
      </c>
      <c r="L11" s="54">
        <f t="shared" si="4"/>
        <v>0.6701955619279438</v>
      </c>
      <c r="M11" s="55">
        <f t="shared" si="5"/>
        <v>2.427142857142857</v>
      </c>
      <c r="N11" s="56">
        <f t="shared" si="6"/>
        <v>0.6904632422010186</v>
      </c>
      <c r="O11" s="1"/>
    </row>
    <row r="12" spans="1:15" s="30" customFormat="1" ht="13.5">
      <c r="A12" s="18" t="s">
        <v>23</v>
      </c>
      <c r="B12" s="50">
        <v>10748.11</v>
      </c>
      <c r="C12" s="2">
        <v>13533.45</v>
      </c>
      <c r="D12" s="2">
        <v>537.57</v>
      </c>
      <c r="E12" s="4">
        <f t="shared" si="0"/>
        <v>24819.13</v>
      </c>
      <c r="F12" s="52">
        <f t="shared" si="2"/>
        <v>0.01674199547054461</v>
      </c>
      <c r="G12" s="50">
        <v>23819.81</v>
      </c>
      <c r="H12" s="2">
        <v>56057.03</v>
      </c>
      <c r="I12" s="2">
        <v>737.25</v>
      </c>
      <c r="J12" s="4">
        <f t="shared" si="1"/>
        <v>80614.09</v>
      </c>
      <c r="K12" s="5">
        <f t="shared" si="3"/>
        <v>0.045361611583596265</v>
      </c>
      <c r="L12" s="54">
        <f t="shared" si="4"/>
        <v>-0.6960125112610864</v>
      </c>
      <c r="M12" s="55">
        <f t="shared" si="5"/>
        <v>-0.2708443540183112</v>
      </c>
      <c r="N12" s="56">
        <f t="shared" si="6"/>
        <v>-0.6921241683680854</v>
      </c>
      <c r="O12" s="1"/>
    </row>
    <row r="13" spans="1:15" s="30" customFormat="1" ht="13.5">
      <c r="A13" s="18" t="s">
        <v>24</v>
      </c>
      <c r="B13" s="50">
        <v>2089.36</v>
      </c>
      <c r="C13" s="2">
        <v>376.32</v>
      </c>
      <c r="D13" s="2">
        <v>80.35</v>
      </c>
      <c r="E13" s="4">
        <f t="shared" si="0"/>
        <v>2546.03</v>
      </c>
      <c r="F13" s="52">
        <f t="shared" si="2"/>
        <v>0.0017174503186804166</v>
      </c>
      <c r="G13" s="50">
        <v>2910.85</v>
      </c>
      <c r="H13" s="2">
        <v>395.88</v>
      </c>
      <c r="I13" s="2">
        <v>88.55</v>
      </c>
      <c r="J13" s="4">
        <f t="shared" si="1"/>
        <v>3395.28</v>
      </c>
      <c r="K13" s="5">
        <f t="shared" si="3"/>
        <v>0.0019105267153366459</v>
      </c>
      <c r="L13" s="54">
        <f t="shared" si="4"/>
        <v>-0.25434492686127974</v>
      </c>
      <c r="M13" s="55">
        <f t="shared" si="5"/>
        <v>-0.09260304912478834</v>
      </c>
      <c r="N13" s="56">
        <f t="shared" si="6"/>
        <v>-0.2501266464032421</v>
      </c>
      <c r="O13" s="1"/>
    </row>
    <row r="14" spans="1:15" s="30" customFormat="1" ht="13.5">
      <c r="A14" s="18" t="s">
        <v>25</v>
      </c>
      <c r="B14" s="50">
        <v>255047.17</v>
      </c>
      <c r="C14" s="2">
        <v>3228.65</v>
      </c>
      <c r="D14" s="2">
        <v>3253.55</v>
      </c>
      <c r="E14" s="4">
        <f t="shared" si="0"/>
        <v>261529.37</v>
      </c>
      <c r="F14" s="52">
        <f t="shared" si="2"/>
        <v>0.1764172848909041</v>
      </c>
      <c r="G14" s="50">
        <v>349151.24</v>
      </c>
      <c r="H14" s="2">
        <v>13067.05</v>
      </c>
      <c r="I14" s="2">
        <v>3106.88</v>
      </c>
      <c r="J14" s="4">
        <f t="shared" si="1"/>
        <v>365325.17</v>
      </c>
      <c r="K14" s="5">
        <f t="shared" si="3"/>
        <v>0.20556875929817325</v>
      </c>
      <c r="L14" s="54">
        <f t="shared" si="4"/>
        <v>-0.28696085446154573</v>
      </c>
      <c r="M14" s="55">
        <f t="shared" si="5"/>
        <v>0.047208131630446015</v>
      </c>
      <c r="N14" s="56">
        <f t="shared" si="6"/>
        <v>-0.2841189398474788</v>
      </c>
      <c r="O14" s="1"/>
    </row>
    <row r="15" spans="1:15" s="30" customFormat="1" ht="13.5">
      <c r="A15" s="18" t="s">
        <v>14</v>
      </c>
      <c r="B15" s="50">
        <v>5512.89</v>
      </c>
      <c r="C15" s="2">
        <v>9689.09</v>
      </c>
      <c r="D15" s="2">
        <v>488.86</v>
      </c>
      <c r="E15" s="4">
        <f t="shared" si="0"/>
        <v>15690.84</v>
      </c>
      <c r="F15" s="52">
        <f t="shared" si="2"/>
        <v>0.010584415014105657</v>
      </c>
      <c r="G15" s="50">
        <v>6759.47</v>
      </c>
      <c r="H15" s="2">
        <v>11889.78</v>
      </c>
      <c r="I15" s="2">
        <v>706.97</v>
      </c>
      <c r="J15" s="4">
        <f t="shared" si="1"/>
        <v>19356.22</v>
      </c>
      <c r="K15" s="5">
        <f t="shared" si="3"/>
        <v>0.010891760154665739</v>
      </c>
      <c r="L15" s="54">
        <f t="shared" si="4"/>
        <v>-0.1848476480287411</v>
      </c>
      <c r="M15" s="55">
        <f t="shared" si="5"/>
        <v>-0.3085137983224182</v>
      </c>
      <c r="N15" s="56">
        <f t="shared" si="6"/>
        <v>-0.1893644523569168</v>
      </c>
      <c r="O15" s="1"/>
    </row>
    <row r="16" spans="1:15" s="30" customFormat="1" ht="13.5">
      <c r="A16" s="18" t="s">
        <v>26</v>
      </c>
      <c r="B16" s="50">
        <v>171157.1</v>
      </c>
      <c r="C16" s="2">
        <v>4617.1</v>
      </c>
      <c r="D16" s="2">
        <v>206342.54</v>
      </c>
      <c r="E16" s="4">
        <f t="shared" si="0"/>
        <v>382116.74</v>
      </c>
      <c r="F16" s="52">
        <f t="shared" si="2"/>
        <v>0.2577607164432948</v>
      </c>
      <c r="G16" s="50">
        <v>180730.12</v>
      </c>
      <c r="H16" s="2">
        <v>0</v>
      </c>
      <c r="I16" s="2">
        <v>216795.87</v>
      </c>
      <c r="J16" s="4">
        <f t="shared" si="1"/>
        <v>397525.99</v>
      </c>
      <c r="K16" s="5">
        <f t="shared" si="3"/>
        <v>0.22368818593330983</v>
      </c>
      <c r="L16" s="54">
        <f t="shared" si="4"/>
        <v>-0.02742166054003603</v>
      </c>
      <c r="M16" s="55">
        <f t="shared" si="5"/>
        <v>-0.04821738532196207</v>
      </c>
      <c r="N16" s="56">
        <f t="shared" si="6"/>
        <v>-0.038762874346907505</v>
      </c>
      <c r="O16" s="1"/>
    </row>
    <row r="17" spans="1:15" s="30" customFormat="1" ht="14.25" thickBot="1">
      <c r="A17" s="19" t="s">
        <v>9</v>
      </c>
      <c r="B17" s="51">
        <v>165.15</v>
      </c>
      <c r="C17" s="33">
        <v>87.25</v>
      </c>
      <c r="D17" s="33">
        <v>0.9</v>
      </c>
      <c r="E17" s="4">
        <f t="shared" si="0"/>
        <v>253.3</v>
      </c>
      <c r="F17" s="52">
        <f t="shared" si="2"/>
        <v>0.0001708660800233106</v>
      </c>
      <c r="G17" s="51">
        <v>298.35</v>
      </c>
      <c r="H17" s="33">
        <v>51.38</v>
      </c>
      <c r="I17" s="33">
        <v>31.8</v>
      </c>
      <c r="J17" s="4">
        <f t="shared" si="1"/>
        <v>381.53000000000003</v>
      </c>
      <c r="K17" s="5">
        <f t="shared" si="3"/>
        <v>0.00021468722983152802</v>
      </c>
      <c r="L17" s="54">
        <f t="shared" si="4"/>
        <v>-0.2783004031681583</v>
      </c>
      <c r="M17" s="55">
        <f t="shared" si="5"/>
        <v>-0.9716981132075472</v>
      </c>
      <c r="N17" s="56">
        <f t="shared" si="6"/>
        <v>-0.33609414724923337</v>
      </c>
      <c r="O17" s="1"/>
    </row>
    <row r="18" spans="1:251" s="30" customFormat="1" ht="15" thickBot="1" thickTop="1">
      <c r="A18" s="12" t="s">
        <v>8</v>
      </c>
      <c r="B18" s="13">
        <f>SUM(B4:B17)</f>
        <v>1016491.7900000002</v>
      </c>
      <c r="C18" s="13">
        <f>SUM(C4:C17)</f>
        <v>57540.11000000001</v>
      </c>
      <c r="D18" s="13">
        <f>SUM(D4:D17)</f>
        <v>408415.64</v>
      </c>
      <c r="E18" s="14">
        <f>SUM(E4:E17)</f>
        <v>1482447.5400000003</v>
      </c>
      <c r="F18" s="53">
        <f>IF(E$18=0,"0.00%",E18/E$18)</f>
        <v>1</v>
      </c>
      <c r="G18" s="13">
        <f>SUM(G4:G17)</f>
        <v>1207335.31</v>
      </c>
      <c r="H18" s="13">
        <f>SUM(H4:H17)</f>
        <v>111598.42000000001</v>
      </c>
      <c r="I18" s="14">
        <f>SUM(I4:I17)</f>
        <v>458209.7</v>
      </c>
      <c r="J18" s="14">
        <f>SUM(J4:J17)</f>
        <v>1777143.43</v>
      </c>
      <c r="K18" s="15">
        <f>IF(J$18=0,"0.00%",J18/J$18)</f>
        <v>1</v>
      </c>
      <c r="L18" s="57">
        <f>IF(H18=0,"0.00%",(B18+C18)/(G18+H18)-1)</f>
        <v>-0.18568167939718994</v>
      </c>
      <c r="M18" s="58">
        <f>IF(I18=0,"0.00%",D18/I18-1)</f>
        <v>-0.10867089893557469</v>
      </c>
      <c r="N18" s="53">
        <f>IF(J18=0,"0.00%",E18/J18-1)</f>
        <v>-0.16582560812213099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5" thickBot="1" thickTop="1">
      <c r="A20" s="21" t="s">
        <v>28</v>
      </c>
      <c r="B20" s="38"/>
      <c r="C20" s="47"/>
      <c r="D20" s="36" t="s">
        <v>32</v>
      </c>
      <c r="E20" s="26"/>
      <c r="F20" s="27"/>
      <c r="G20" s="28"/>
      <c r="H20" s="26"/>
      <c r="I20" s="37" t="s">
        <v>30</v>
      </c>
      <c r="J20" s="26"/>
      <c r="K20" s="27"/>
      <c r="L20" s="28"/>
      <c r="M20" s="25" t="s">
        <v>12</v>
      </c>
      <c r="N20" s="27"/>
      <c r="O20" s="1"/>
    </row>
    <row r="21" spans="1:15" s="30" customFormat="1" ht="14.25" thickTop="1">
      <c r="A21" s="16" t="s">
        <v>0</v>
      </c>
      <c r="B21" s="40" t="s">
        <v>18</v>
      </c>
      <c r="C21" s="42" t="s">
        <v>17</v>
      </c>
      <c r="D21" s="23" t="s">
        <v>2</v>
      </c>
      <c r="E21" s="23" t="s">
        <v>3</v>
      </c>
      <c r="F21" s="24" t="s">
        <v>10</v>
      </c>
      <c r="G21" s="40" t="s">
        <v>18</v>
      </c>
      <c r="H21" s="42" t="s">
        <v>17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4.2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4.25" thickTop="1">
      <c r="A23" s="17" t="s">
        <v>19</v>
      </c>
      <c r="B23" s="49">
        <v>45947.18</v>
      </c>
      <c r="C23" s="44">
        <v>8333.16</v>
      </c>
      <c r="D23" s="4">
        <v>444.5</v>
      </c>
      <c r="E23" s="4">
        <f aca="true" t="shared" si="7" ref="E23:E36">SUM(B23:D23)</f>
        <v>54724.84</v>
      </c>
      <c r="F23" s="52">
        <f>IF(E$37=0,"0.00%",E23/E$37)</f>
        <v>0.013633086228096286</v>
      </c>
      <c r="G23" s="49">
        <v>58091.46</v>
      </c>
      <c r="H23" s="44">
        <v>12204.06</v>
      </c>
      <c r="I23" s="4">
        <v>1551.67</v>
      </c>
      <c r="J23" s="4">
        <f aca="true" t="shared" si="8" ref="J23:J36">SUM(G23:I23)</f>
        <v>71847.19</v>
      </c>
      <c r="K23" s="5">
        <f>IF(J$37=0,"0.00%",J23/J$37)</f>
        <v>0.015015789411821337</v>
      </c>
      <c r="L23" s="54">
        <f>IF((G23+H23)=0,"0.00",(B23+C23)/(G23+H23)-1)</f>
        <v>-0.2278264674619379</v>
      </c>
      <c r="M23" s="55">
        <f>IF(I23=0,"0.00%",D23/I23-1)</f>
        <v>-0.7135344499796993</v>
      </c>
      <c r="N23" s="56">
        <f>IF(J23=0,"0.00%",E23/J23-1)</f>
        <v>-0.2383162097223288</v>
      </c>
      <c r="O23" s="1"/>
    </row>
    <row r="24" spans="1:15" s="30" customFormat="1" ht="13.5">
      <c r="A24" s="18" t="s">
        <v>20</v>
      </c>
      <c r="B24" s="50">
        <v>1351341.07</v>
      </c>
      <c r="C24" s="45">
        <v>0</v>
      </c>
      <c r="D24" s="2">
        <v>390780.01</v>
      </c>
      <c r="E24" s="4">
        <f t="shared" si="7"/>
        <v>1742121.08</v>
      </c>
      <c r="F24" s="52">
        <f aca="true" t="shared" si="9" ref="F24:F36">IF(E$37=0,"0.00%",E24/E$37)</f>
        <v>0.4339982885911449</v>
      </c>
      <c r="G24" s="50">
        <v>1571293.39</v>
      </c>
      <c r="H24" s="45">
        <v>0</v>
      </c>
      <c r="I24" s="2">
        <v>458868.51</v>
      </c>
      <c r="J24" s="4">
        <f t="shared" si="8"/>
        <v>2030161.9</v>
      </c>
      <c r="K24" s="5">
        <f aca="true" t="shared" si="10" ref="K24:K36">IF(J$37=0,"0.00%",J24/J$37)</f>
        <v>0.42429611460522093</v>
      </c>
      <c r="L24" s="54">
        <f aca="true" t="shared" si="11" ref="L24:L36">IF((G24+H24)=0,"0.00",(B24+C24)/(G24+H24)-1)</f>
        <v>-0.13998170004393629</v>
      </c>
      <c r="M24" s="55">
        <f aca="true" t="shared" si="12" ref="M24:M36">IF(I24=0,"0.00%",D24/I24-1)</f>
        <v>-0.14838346610448383</v>
      </c>
      <c r="N24" s="56">
        <f aca="true" t="shared" si="13" ref="N24:N36">IF(J24=0,"0.00%",E24/J24-1)</f>
        <v>-0.14188071404551517</v>
      </c>
      <c r="O24" s="1"/>
    </row>
    <row r="25" spans="1:15" s="30" customFormat="1" ht="13.5">
      <c r="A25" s="18" t="s">
        <v>21</v>
      </c>
      <c r="B25" s="50">
        <v>762.61</v>
      </c>
      <c r="C25" s="45">
        <v>0</v>
      </c>
      <c r="D25" s="2">
        <v>60771.5</v>
      </c>
      <c r="E25" s="4">
        <f t="shared" si="7"/>
        <v>61534.11</v>
      </c>
      <c r="F25" s="52">
        <f t="shared" si="9"/>
        <v>0.015329415811890212</v>
      </c>
      <c r="G25" s="50">
        <v>1807.08</v>
      </c>
      <c r="H25" s="45">
        <v>0</v>
      </c>
      <c r="I25" s="2">
        <v>69706.3</v>
      </c>
      <c r="J25" s="4">
        <f t="shared" si="8"/>
        <v>71513.38</v>
      </c>
      <c r="K25" s="5">
        <f t="shared" si="10"/>
        <v>0.014946024391594936</v>
      </c>
      <c r="L25" s="54">
        <f t="shared" si="11"/>
        <v>-0.5779876928525577</v>
      </c>
      <c r="M25" s="55">
        <f t="shared" si="12"/>
        <v>-0.12817779741572854</v>
      </c>
      <c r="N25" s="56">
        <f t="shared" si="13"/>
        <v>-0.13954409650333965</v>
      </c>
      <c r="O25" s="1"/>
    </row>
    <row r="26" spans="1:15" s="30" customFormat="1" ht="13.5">
      <c r="A26" s="18" t="s">
        <v>15</v>
      </c>
      <c r="B26" s="50">
        <v>17642.26</v>
      </c>
      <c r="C26" s="45">
        <v>44795.85</v>
      </c>
      <c r="D26" s="2">
        <v>10057.63</v>
      </c>
      <c r="E26" s="4">
        <f t="shared" si="7"/>
        <v>72495.74</v>
      </c>
      <c r="F26" s="52">
        <f t="shared" si="9"/>
        <v>0.018060183905327987</v>
      </c>
      <c r="G26" s="50">
        <v>17988.72</v>
      </c>
      <c r="H26" s="45">
        <v>56065.14</v>
      </c>
      <c r="I26" s="2">
        <v>9152.59</v>
      </c>
      <c r="J26" s="4">
        <f t="shared" si="8"/>
        <v>83206.45</v>
      </c>
      <c r="K26" s="5">
        <f t="shared" si="10"/>
        <v>0.017389831542545246</v>
      </c>
      <c r="L26" s="54">
        <f t="shared" si="11"/>
        <v>-0.1568554292780957</v>
      </c>
      <c r="M26" s="55">
        <f t="shared" si="12"/>
        <v>0.09888348543964054</v>
      </c>
      <c r="N26" s="56">
        <f t="shared" si="13"/>
        <v>-0.1287245159479823</v>
      </c>
      <c r="O26" s="1"/>
    </row>
    <row r="27" spans="1:15" s="30" customFormat="1" ht="13.5">
      <c r="A27" s="18" t="s">
        <v>16</v>
      </c>
      <c r="B27" s="50">
        <v>0</v>
      </c>
      <c r="C27" s="45">
        <v>0</v>
      </c>
      <c r="D27" s="2">
        <v>26.45</v>
      </c>
      <c r="E27" s="4">
        <f t="shared" si="7"/>
        <v>26.45</v>
      </c>
      <c r="F27" s="52">
        <f t="shared" si="9"/>
        <v>6.589240475315172E-06</v>
      </c>
      <c r="G27" s="50">
        <v>39.8</v>
      </c>
      <c r="H27" s="45">
        <v>87</v>
      </c>
      <c r="I27" s="2">
        <v>353.74</v>
      </c>
      <c r="J27" s="4">
        <f t="shared" si="8"/>
        <v>480.54</v>
      </c>
      <c r="K27" s="5">
        <f t="shared" si="10"/>
        <v>0.00010043103208290575</v>
      </c>
      <c r="L27" s="54">
        <f t="shared" si="11"/>
        <v>-1</v>
      </c>
      <c r="M27" s="55">
        <f t="shared" si="12"/>
        <v>-0.9252275682704811</v>
      </c>
      <c r="N27" s="56">
        <f t="shared" si="13"/>
        <v>-0.9449577558579931</v>
      </c>
      <c r="O27" s="1"/>
    </row>
    <row r="28" spans="1:15" s="30" customFormat="1" ht="13.5">
      <c r="A28" s="18" t="s">
        <v>22</v>
      </c>
      <c r="B28" s="50">
        <v>372.98</v>
      </c>
      <c r="C28" s="45">
        <v>105.7</v>
      </c>
      <c r="D28" s="2">
        <v>0</v>
      </c>
      <c r="E28" s="4">
        <f t="shared" si="7"/>
        <v>478.68</v>
      </c>
      <c r="F28" s="52">
        <f t="shared" si="9"/>
        <v>0.00011924905976271708</v>
      </c>
      <c r="G28" s="50">
        <v>880.06</v>
      </c>
      <c r="H28" s="45">
        <v>238.75</v>
      </c>
      <c r="I28" s="2">
        <v>0</v>
      </c>
      <c r="J28" s="4">
        <f t="shared" si="8"/>
        <v>1118.81</v>
      </c>
      <c r="K28" s="5">
        <f t="shared" si="10"/>
        <v>0.00023382703417962244</v>
      </c>
      <c r="L28" s="54">
        <f t="shared" si="11"/>
        <v>-0.5721525549467738</v>
      </c>
      <c r="M28" s="55" t="str">
        <f t="shared" si="12"/>
        <v>0.00%</v>
      </c>
      <c r="N28" s="56">
        <f t="shared" si="13"/>
        <v>-0.5721525549467738</v>
      </c>
      <c r="O28" s="1"/>
    </row>
    <row r="29" spans="1:15" s="30" customFormat="1" ht="13.5">
      <c r="A29" s="18" t="s">
        <v>13</v>
      </c>
      <c r="B29" s="50">
        <v>122474.62</v>
      </c>
      <c r="C29" s="45">
        <v>5638.92</v>
      </c>
      <c r="D29" s="2">
        <v>74912.43</v>
      </c>
      <c r="E29" s="4">
        <f t="shared" si="7"/>
        <v>203025.96999999997</v>
      </c>
      <c r="F29" s="52">
        <f t="shared" si="9"/>
        <v>0.05057795610828446</v>
      </c>
      <c r="G29" s="50">
        <v>152587.02</v>
      </c>
      <c r="H29" s="45">
        <v>5038.26</v>
      </c>
      <c r="I29" s="2">
        <v>83479.97</v>
      </c>
      <c r="J29" s="4">
        <f t="shared" si="8"/>
        <v>241105.25</v>
      </c>
      <c r="K29" s="5">
        <f t="shared" si="10"/>
        <v>0.05039008011426106</v>
      </c>
      <c r="L29" s="54">
        <f t="shared" si="11"/>
        <v>-0.18722720111900837</v>
      </c>
      <c r="M29" s="55">
        <f t="shared" si="12"/>
        <v>-0.10262988834327569</v>
      </c>
      <c r="N29" s="56">
        <f t="shared" si="13"/>
        <v>-0.15793633693169284</v>
      </c>
      <c r="O29" s="1"/>
    </row>
    <row r="30" spans="1:15" s="30" customFormat="1" ht="13.5">
      <c r="A30" s="18" t="s">
        <v>27</v>
      </c>
      <c r="B30" s="50">
        <v>1801.55</v>
      </c>
      <c r="C30" s="45">
        <v>192.49</v>
      </c>
      <c r="D30" s="2">
        <v>23.99</v>
      </c>
      <c r="E30" s="4">
        <f t="shared" si="7"/>
        <v>2018.03</v>
      </c>
      <c r="F30" s="52">
        <f t="shared" si="9"/>
        <v>0.0005027328906011447</v>
      </c>
      <c r="G30" s="50">
        <v>1525.11</v>
      </c>
      <c r="H30" s="45">
        <v>229.34</v>
      </c>
      <c r="I30" s="2">
        <v>11</v>
      </c>
      <c r="J30" s="4">
        <f t="shared" si="8"/>
        <v>1765.4499999999998</v>
      </c>
      <c r="K30" s="5">
        <f t="shared" si="10"/>
        <v>0.0003689723344378531</v>
      </c>
      <c r="L30" s="54">
        <f t="shared" si="11"/>
        <v>0.1365613155119838</v>
      </c>
      <c r="M30" s="55">
        <f t="shared" si="12"/>
        <v>1.1809090909090907</v>
      </c>
      <c r="N30" s="56">
        <f t="shared" si="13"/>
        <v>0.14306833951683706</v>
      </c>
      <c r="O30" s="1"/>
    </row>
    <row r="31" spans="1:15" s="30" customFormat="1" ht="13.5">
      <c r="A31" s="18" t="s">
        <v>23</v>
      </c>
      <c r="B31" s="50">
        <v>32890.51</v>
      </c>
      <c r="C31" s="45">
        <v>89852.08</v>
      </c>
      <c r="D31" s="2">
        <v>2282.86</v>
      </c>
      <c r="E31" s="4">
        <f t="shared" si="7"/>
        <v>125025.45</v>
      </c>
      <c r="F31" s="52">
        <f t="shared" si="9"/>
        <v>0.031146417980510144</v>
      </c>
      <c r="G31" s="50">
        <v>76619.13</v>
      </c>
      <c r="H31" s="45">
        <v>201351.81</v>
      </c>
      <c r="I31" s="2">
        <v>1401.69</v>
      </c>
      <c r="J31" s="4">
        <f t="shared" si="8"/>
        <v>279372.63</v>
      </c>
      <c r="K31" s="5">
        <f t="shared" si="10"/>
        <v>0.058387816969691926</v>
      </c>
      <c r="L31" s="54">
        <f t="shared" si="11"/>
        <v>-0.5584337341162353</v>
      </c>
      <c r="M31" s="55">
        <f t="shared" si="12"/>
        <v>0.628648274582825</v>
      </c>
      <c r="N31" s="56">
        <f t="shared" si="13"/>
        <v>-0.5524778143084381</v>
      </c>
      <c r="O31" s="1"/>
    </row>
    <row r="32" spans="1:15" s="30" customFormat="1" ht="13.5">
      <c r="A32" s="18" t="s">
        <v>24</v>
      </c>
      <c r="B32" s="50">
        <v>5134.94</v>
      </c>
      <c r="C32" s="45">
        <v>1229.2</v>
      </c>
      <c r="D32" s="2">
        <v>204.3</v>
      </c>
      <c r="E32" s="4">
        <f t="shared" si="7"/>
        <v>6568.44</v>
      </c>
      <c r="F32" s="52">
        <f t="shared" si="9"/>
        <v>0.0016363338641844684</v>
      </c>
      <c r="G32" s="50">
        <v>6500.93</v>
      </c>
      <c r="H32" s="45">
        <v>871.12</v>
      </c>
      <c r="I32" s="2">
        <v>182.89</v>
      </c>
      <c r="J32" s="4">
        <f t="shared" si="8"/>
        <v>7554.9400000000005</v>
      </c>
      <c r="K32" s="5">
        <f t="shared" si="10"/>
        <v>0.0015789537219054147</v>
      </c>
      <c r="L32" s="54">
        <f t="shared" si="11"/>
        <v>-0.1367204508922214</v>
      </c>
      <c r="M32" s="55">
        <f t="shared" si="12"/>
        <v>0.11706490240035006</v>
      </c>
      <c r="N32" s="56">
        <f t="shared" si="13"/>
        <v>-0.13057681464048698</v>
      </c>
      <c r="O32" s="1"/>
    </row>
    <row r="33" spans="1:15" s="30" customFormat="1" ht="13.5">
      <c r="A33" s="18" t="s">
        <v>25</v>
      </c>
      <c r="B33" s="50">
        <v>735576.6</v>
      </c>
      <c r="C33" s="45">
        <v>9075.04</v>
      </c>
      <c r="D33" s="2">
        <v>9322.23</v>
      </c>
      <c r="E33" s="4">
        <f t="shared" si="7"/>
        <v>753973.87</v>
      </c>
      <c r="F33" s="52">
        <f t="shared" si="9"/>
        <v>0.18783044013361136</v>
      </c>
      <c r="G33" s="50">
        <v>958479.39</v>
      </c>
      <c r="H33" s="45">
        <v>30551.3</v>
      </c>
      <c r="I33" s="2">
        <v>8156.36</v>
      </c>
      <c r="J33" s="4">
        <f t="shared" si="8"/>
        <v>997187.05</v>
      </c>
      <c r="K33" s="5">
        <f t="shared" si="10"/>
        <v>0.20840830026888113</v>
      </c>
      <c r="L33" s="54">
        <f t="shared" si="11"/>
        <v>-0.24708945078337263</v>
      </c>
      <c r="M33" s="55">
        <f t="shared" si="12"/>
        <v>0.14293998793579488</v>
      </c>
      <c r="N33" s="56">
        <f t="shared" si="13"/>
        <v>-0.24389925641332788</v>
      </c>
      <c r="O33" s="1"/>
    </row>
    <row r="34" spans="1:15" s="30" customFormat="1" ht="13.5">
      <c r="A34" s="18" t="s">
        <v>14</v>
      </c>
      <c r="B34" s="50">
        <v>14730.38</v>
      </c>
      <c r="C34" s="45">
        <v>24534.97</v>
      </c>
      <c r="D34" s="2">
        <v>1011.54</v>
      </c>
      <c r="E34" s="4">
        <f t="shared" si="7"/>
        <v>40276.89</v>
      </c>
      <c r="F34" s="52">
        <f t="shared" si="9"/>
        <v>0.01003380392468117</v>
      </c>
      <c r="G34" s="50">
        <v>15200.82</v>
      </c>
      <c r="H34" s="45">
        <v>28191.4</v>
      </c>
      <c r="I34" s="2">
        <v>1530.94</v>
      </c>
      <c r="J34" s="4">
        <f t="shared" si="8"/>
        <v>44923.16</v>
      </c>
      <c r="K34" s="5">
        <f t="shared" si="10"/>
        <v>0.009388769557634137</v>
      </c>
      <c r="L34" s="54">
        <f t="shared" si="11"/>
        <v>-0.09510621950202136</v>
      </c>
      <c r="M34" s="55">
        <f t="shared" si="12"/>
        <v>-0.3392686845990046</v>
      </c>
      <c r="N34" s="56">
        <f t="shared" si="13"/>
        <v>-0.10342705188147949</v>
      </c>
      <c r="O34" s="1"/>
    </row>
    <row r="35" spans="1:15" s="30" customFormat="1" ht="13.5">
      <c r="A35" s="18" t="s">
        <v>26</v>
      </c>
      <c r="B35" s="50">
        <v>421812.13</v>
      </c>
      <c r="C35" s="45">
        <v>11684.6</v>
      </c>
      <c r="D35" s="11">
        <v>517442.52</v>
      </c>
      <c r="E35" s="4">
        <f t="shared" si="7"/>
        <v>950939.25</v>
      </c>
      <c r="F35" s="52">
        <f t="shared" si="9"/>
        <v>0.23689857828604363</v>
      </c>
      <c r="G35" s="50">
        <v>437182.86</v>
      </c>
      <c r="H35" s="45">
        <v>0</v>
      </c>
      <c r="I35" s="11">
        <v>516477.13</v>
      </c>
      <c r="J35" s="4">
        <f t="shared" si="8"/>
        <v>953659.99</v>
      </c>
      <c r="K35" s="5">
        <f t="shared" si="10"/>
        <v>0.1993113103006484</v>
      </c>
      <c r="L35" s="54">
        <f t="shared" si="11"/>
        <v>-0.00843155195974521</v>
      </c>
      <c r="M35" s="55">
        <f t="shared" si="12"/>
        <v>0.0018691824747401053</v>
      </c>
      <c r="N35" s="56">
        <f t="shared" si="13"/>
        <v>-0.0028529455241170787</v>
      </c>
      <c r="O35" s="1"/>
    </row>
    <row r="36" spans="1:15" s="30" customFormat="1" ht="14.25" thickBot="1">
      <c r="A36" s="19" t="s">
        <v>9</v>
      </c>
      <c r="B36" s="50">
        <v>647.2</v>
      </c>
      <c r="C36" s="45">
        <v>249.25</v>
      </c>
      <c r="D36" s="33">
        <v>14.45</v>
      </c>
      <c r="E36" s="4">
        <f t="shared" si="7"/>
        <v>910.9000000000001</v>
      </c>
      <c r="F36" s="52">
        <f t="shared" si="9"/>
        <v>0.00022692397538618493</v>
      </c>
      <c r="G36" s="50">
        <v>663.3</v>
      </c>
      <c r="H36" s="45">
        <v>178.29</v>
      </c>
      <c r="I36" s="33">
        <v>37.75</v>
      </c>
      <c r="J36" s="4">
        <f t="shared" si="8"/>
        <v>879.3399999999999</v>
      </c>
      <c r="K36" s="5">
        <f t="shared" si="10"/>
        <v>0.00018377871509506457</v>
      </c>
      <c r="L36" s="54">
        <f t="shared" si="11"/>
        <v>0.06518613576682242</v>
      </c>
      <c r="M36" s="55">
        <f t="shared" si="12"/>
        <v>-0.6172185430463577</v>
      </c>
      <c r="N36" s="56">
        <f t="shared" si="13"/>
        <v>0.035890554279346176</v>
      </c>
      <c r="O36" s="1"/>
    </row>
    <row r="37" spans="1:15" s="30" customFormat="1" ht="15" thickBot="1" thickTop="1">
      <c r="A37" s="12" t="s">
        <v>8</v>
      </c>
      <c r="B37" s="13">
        <f>SUM(B23:B36)</f>
        <v>2751134.0300000003</v>
      </c>
      <c r="C37" s="13">
        <f>SUM(C23:C36)</f>
        <v>195691.26</v>
      </c>
      <c r="D37" s="13">
        <f>SUM(D23:D36)</f>
        <v>1067294.41</v>
      </c>
      <c r="E37" s="14">
        <f>SUM(E23:E36)</f>
        <v>4014119.7</v>
      </c>
      <c r="F37" s="53">
        <f>IF(E$37=0,"0.00%",E37/E$37)</f>
        <v>1</v>
      </c>
      <c r="G37" s="13">
        <f>SUM(G23:G36)</f>
        <v>3298859.0699999994</v>
      </c>
      <c r="H37" s="13">
        <f>SUM(H23:H36)</f>
        <v>335006.47</v>
      </c>
      <c r="I37" s="14">
        <f>SUM(I23:I36)</f>
        <v>1150910.5399999998</v>
      </c>
      <c r="J37" s="14">
        <f>SUM(J23:J36)</f>
        <v>4784776.08</v>
      </c>
      <c r="K37" s="15">
        <f>IF(J$37=0,"0.00%",J37/J$37)</f>
        <v>1</v>
      </c>
      <c r="L37" s="57">
        <f>IF(H37=0,"0.00%",(B37+C37)/(G37+H37)-1)</f>
        <v>-0.18906595261639736</v>
      </c>
      <c r="M37" s="58">
        <f>IF(I37=0,"0.00%",D37/I37-1)</f>
        <v>-0.072652154180463</v>
      </c>
      <c r="N37" s="53">
        <f>IF(J37=0,"0.00%",E37/J37-1)</f>
        <v>-0.16106425193464846</v>
      </c>
      <c r="O37" s="32"/>
    </row>
    <row r="38" spans="3:15" s="30" customFormat="1" ht="14.2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3.5">
      <c r="A39" s="30"/>
      <c r="C39" s="48"/>
    </row>
    <row r="40" ht="13.5">
      <c r="A40" s="30"/>
    </row>
    <row r="41" ht="13.5">
      <c r="A41" s="30"/>
    </row>
    <row r="42" ht="13.5">
      <c r="A42" s="30"/>
    </row>
    <row r="43" ht="13.5">
      <c r="A43" s="30"/>
    </row>
    <row r="44" ht="13.5">
      <c r="A44" s="30"/>
    </row>
    <row r="45" ht="13.5">
      <c r="A45" s="30"/>
    </row>
    <row r="46" ht="13.5">
      <c r="A46" s="30"/>
    </row>
    <row r="47" ht="13.5">
      <c r="A47" s="30"/>
    </row>
    <row r="48" ht="13.5">
      <c r="A48" s="30"/>
    </row>
    <row r="49" ht="13.5">
      <c r="A49" s="30"/>
    </row>
    <row r="50" ht="13.5">
      <c r="A50" s="30"/>
    </row>
    <row r="51" ht="13.5">
      <c r="A51" s="30"/>
    </row>
    <row r="52" ht="13.5">
      <c r="A52" s="30"/>
    </row>
    <row r="53" ht="13.5">
      <c r="A53" s="30"/>
    </row>
    <row r="54" ht="13.5">
      <c r="A54" s="30"/>
    </row>
    <row r="55" ht="13.5">
      <c r="A55" s="30"/>
    </row>
    <row r="56" ht="13.5">
      <c r="A56" s="30"/>
    </row>
    <row r="57" ht="13.5">
      <c r="A57" s="30"/>
    </row>
    <row r="58" ht="13.5">
      <c r="A58" s="30"/>
    </row>
    <row r="59" ht="13.5">
      <c r="A59" s="30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66" r:id="rId1"/>
  <headerFooter alignWithMargins="0">
    <oddHeader>&amp;C&amp;"Arial,Bold"&amp;14Pacific Land Border Sales Jan - Mar 16-17</oddHeader>
    <oddFooter>&amp;LStatistics and Reference Materials/Pacific Land Border (Mar 16-17)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Dyer, Leanne</cp:lastModifiedBy>
  <cp:lastPrinted>2013-04-25T13:44:18Z</cp:lastPrinted>
  <dcterms:created xsi:type="dcterms:W3CDTF">2006-01-31T19:56:50Z</dcterms:created>
  <dcterms:modified xsi:type="dcterms:W3CDTF">2017-05-10T18:16:04Z</dcterms:modified>
  <cp:category/>
  <cp:version/>
  <cp:contentType/>
  <cp:contentStatus/>
</cp:coreProperties>
</file>