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035" windowHeight="682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<sst xmlns="http://schemas.openxmlformats.org/spreadsheetml/2006/main" count="90" uniqueCount="33">
  <si>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</si>
  <si>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</si>
  <si>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</si>
  <si>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</si>
  <si>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</si>
  <si>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</si>
  <si>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</si>
  <si>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</si>
  <si>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</si>
  <si>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</si>
  <si>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</si>
  <si>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</si>
  <si>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</si>
  <si>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</si>
  <si>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</si>
  <si>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</si>
  <si>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</si>
  <si>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</si>
  <si>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</si>
  <si>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</si>
  <si>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</si>
  <si>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</si>
  <si>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</si>
  <si>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</si>
  <si>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</si>
  <si>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</si>
  <si>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</si>
  <si>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</si>
  <si>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</si>
  <si>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08</t>
  </si>
  <si>
    <t>Jan - Mar 08</t>
  </si>
  <si>
    <t>Mar 09</t>
  </si>
  <si>
    <t>Jan - Mar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</si>
</sst>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6">
      <pane xSplit="1" topLeftCell="B1" activePane="topRight" state="frozen"/>
      <selection pane="topLeft" activeCell="A1" sqref="A1"/>
      <selection pane="topRight" activeCell="P11" sqref="P11"/>
    </sheetView>
  </sheetViews>
  <sheetFormatPr defaultColWidth="9.140625" defaultRowHeight="12.75"/>
  <cols>
    <col min="1" max="1" width="51.28125" style="23" customWidth="1"/>
    <col min="2" max="2" width="17.57421875" style="33" bestFit="1" customWidth="1"/>
    <col min="3" max="3" width="15.8515625" style="1" bestFit="1" customWidth="1"/>
    <col min="4" max="5" width="14.421875" style="1" bestFit="1" customWidth="1"/>
    <col min="6" max="6" width="9.28125" style="1" bestFit="1" customWidth="1"/>
    <col min="7" max="7" width="18.00390625" style="1" bestFit="1" customWidth="1"/>
    <col min="8" max="8" width="14.421875" style="1" bestFit="1" customWidth="1"/>
    <col min="9" max="9" width="15.7109375" style="1" bestFit="1" customWidth="1"/>
    <col min="10" max="10" width="14.574218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29"/>
      <c r="H1" s="31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25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25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9" t="s">
        <v>5</v>
      </c>
      <c r="C3" s="9" t="s">
        <v>5</v>
      </c>
      <c r="D3" s="10" t="s">
        <v>6</v>
      </c>
      <c r="E3" s="10"/>
      <c r="F3" s="11" t="s">
        <v>11</v>
      </c>
      <c r="G3" s="9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42">
        <v>19062.25</v>
      </c>
      <c r="C4" s="5">
        <v>7451.6</v>
      </c>
      <c r="D4" s="6">
        <v>191.09</v>
      </c>
      <c r="E4" s="6">
        <f>SUM(B4:D4)</f>
        <v>26704.94</v>
      </c>
      <c r="F4" s="45">
        <f>IF(E$18=0,"0.00%",E4/E$18)</f>
        <v>0.017430487509997993</v>
      </c>
      <c r="G4" s="42">
        <v>27926.27</v>
      </c>
      <c r="H4" s="5">
        <v>5010.64</v>
      </c>
      <c r="I4" s="6">
        <v>200.05</v>
      </c>
      <c r="J4" s="6">
        <f>SUM(G4:I4)</f>
        <v>33136.96000000001</v>
      </c>
      <c r="K4" s="7">
        <f>IF(J$18=0,"0.00%",J4/J$18)</f>
        <v>0.021716559490681752</v>
      </c>
      <c r="L4" s="47">
        <f>IF(H4=0,"0.00%",(B4+C4)/(G4+H4)-1)</f>
        <v>-0.19501100740779886</v>
      </c>
      <c r="M4" s="48">
        <f>IF(I4=0,"0.00%",D4/I4-1)</f>
        <v>-0.0447888027993002</v>
      </c>
      <c r="N4" s="49">
        <f>IF(J4=0,"0.00%",E4/J4-1)</f>
        <v>-0.1941041061099149</v>
      </c>
      <c r="O4" s="1"/>
    </row>
    <row r="5" spans="1:15" s="33" customFormat="1" ht="15">
      <c r="A5" s="21" t="s">
        <v>21</v>
      </c>
      <c r="B5" s="43">
        <v>364191.23</v>
      </c>
      <c r="C5" s="2">
        <v>0</v>
      </c>
      <c r="D5" s="3">
        <v>190061.02</v>
      </c>
      <c r="E5" s="6">
        <f aca="true" t="shared" si="0" ref="E5:E17">SUM(B5:D5)</f>
        <v>554252.25</v>
      </c>
      <c r="F5" s="45">
        <f aca="true" t="shared" si="1" ref="F5:F17">IF(E$18=0,"0.00%",E5/E$18)</f>
        <v>0.3617640377028852</v>
      </c>
      <c r="G5" s="43">
        <v>374436.1</v>
      </c>
      <c r="H5" s="2">
        <v>0</v>
      </c>
      <c r="I5" s="3">
        <v>234207.73</v>
      </c>
      <c r="J5" s="6">
        <f aca="true" t="shared" si="2" ref="J5:J17">SUM(G5:I5)</f>
        <v>608643.83</v>
      </c>
      <c r="K5" s="7">
        <f aca="true" t="shared" si="3" ref="K5:K17">IF(J$18=0,"0.00%",J5/J$18)</f>
        <v>0.3988793764675874</v>
      </c>
      <c r="L5" s="47" t="str">
        <f aca="true" t="shared" si="4" ref="L5:L17">IF(H5=0,"0.00%",(B5+C5)/(G5+H5)-1)</f>
        <v>0.00%</v>
      </c>
      <c r="M5" s="48">
        <f aca="true" t="shared" si="5" ref="M5:M17">IF(I5=0,"0.00%",D5/I5-1)</f>
        <v>-0.1884938212756685</v>
      </c>
      <c r="N5" s="49">
        <f aca="true" t="shared" si="6" ref="N5:N17">IF(J5=0,"0.00%",E5/J5-1)</f>
        <v>-0.08936520394858838</v>
      </c>
      <c r="O5" s="1"/>
    </row>
    <row r="6" spans="1:15" s="33" customFormat="1" ht="15">
      <c r="A6" s="21" t="s">
        <v>22</v>
      </c>
      <c r="B6" s="43">
        <v>1315.34</v>
      </c>
      <c r="C6" s="2">
        <v>0</v>
      </c>
      <c r="D6" s="3">
        <v>13784.29</v>
      </c>
      <c r="E6" s="6">
        <f t="shared" si="0"/>
        <v>15099.630000000001</v>
      </c>
      <c r="F6" s="45">
        <f t="shared" si="1"/>
        <v>0.009855626416707584</v>
      </c>
      <c r="G6" s="43">
        <v>1345.61</v>
      </c>
      <c r="H6" s="2">
        <v>0</v>
      </c>
      <c r="I6" s="3">
        <v>17203.21</v>
      </c>
      <c r="J6" s="6">
        <f t="shared" si="2"/>
        <v>18548.82</v>
      </c>
      <c r="K6" s="7">
        <f t="shared" si="3"/>
        <v>0.012156110669534785</v>
      </c>
      <c r="L6" s="47" t="str">
        <f t="shared" si="4"/>
        <v>0.00%</v>
      </c>
      <c r="M6" s="48">
        <f t="shared" si="5"/>
        <v>-0.19873732867296268</v>
      </c>
      <c r="N6" s="49">
        <f t="shared" si="6"/>
        <v>-0.18595199047702216</v>
      </c>
      <c r="O6" s="1"/>
    </row>
    <row r="7" spans="1:15" s="33" customFormat="1" ht="15">
      <c r="A7" s="21" t="s">
        <v>15</v>
      </c>
      <c r="B7" s="43">
        <v>10473.25</v>
      </c>
      <c r="C7" s="2">
        <v>11348.93</v>
      </c>
      <c r="D7" s="3">
        <v>5103.87</v>
      </c>
      <c r="E7" s="6">
        <f t="shared" si="0"/>
        <v>26926.05</v>
      </c>
      <c r="F7" s="45">
        <f t="shared" si="1"/>
        <v>0.017574807440817374</v>
      </c>
      <c r="G7" s="43">
        <v>6271.6</v>
      </c>
      <c r="H7" s="2">
        <v>14958.59</v>
      </c>
      <c r="I7" s="3">
        <v>5239.95</v>
      </c>
      <c r="J7" s="6">
        <f t="shared" si="2"/>
        <v>26470.140000000003</v>
      </c>
      <c r="K7" s="7">
        <f t="shared" si="3"/>
        <v>0.01734740815200533</v>
      </c>
      <c r="L7" s="47">
        <f t="shared" si="4"/>
        <v>0.027884347714268953</v>
      </c>
      <c r="M7" s="48">
        <f t="shared" si="5"/>
        <v>-0.02596971345146426</v>
      </c>
      <c r="N7" s="49">
        <f t="shared" si="6"/>
        <v>0.01722355831892064</v>
      </c>
      <c r="O7" s="1"/>
    </row>
    <row r="8" spans="1:15" s="33" customFormat="1" ht="15">
      <c r="A8" s="21" t="s">
        <v>16</v>
      </c>
      <c r="B8" s="43">
        <v>287.53</v>
      </c>
      <c r="C8" s="2">
        <v>71.8</v>
      </c>
      <c r="D8" s="3">
        <v>127.34</v>
      </c>
      <c r="E8" s="6">
        <f t="shared" si="0"/>
        <v>486.66999999999996</v>
      </c>
      <c r="F8" s="45">
        <f t="shared" si="1"/>
        <v>0.0003176526648811315</v>
      </c>
      <c r="G8" s="43">
        <v>249.9</v>
      </c>
      <c r="H8" s="2">
        <v>44</v>
      </c>
      <c r="I8" s="3">
        <v>149.31</v>
      </c>
      <c r="J8" s="6">
        <f t="shared" si="2"/>
        <v>443.21</v>
      </c>
      <c r="K8" s="7">
        <f t="shared" si="3"/>
        <v>0.0002904610541179715</v>
      </c>
      <c r="L8" s="47">
        <f t="shared" si="4"/>
        <v>0.22262674379040504</v>
      </c>
      <c r="M8" s="48">
        <f t="shared" si="5"/>
        <v>-0.14714352689036236</v>
      </c>
      <c r="N8" s="49">
        <f t="shared" si="6"/>
        <v>0.09805735430157259</v>
      </c>
      <c r="O8" s="1"/>
    </row>
    <row r="9" spans="1:15" s="33" customFormat="1" ht="15">
      <c r="A9" s="21" t="s">
        <v>23</v>
      </c>
      <c r="B9" s="43">
        <v>108.5</v>
      </c>
      <c r="C9" s="2">
        <v>45.9</v>
      </c>
      <c r="D9" s="3">
        <v>5.74</v>
      </c>
      <c r="E9" s="6">
        <f t="shared" si="0"/>
        <v>160.14000000000001</v>
      </c>
      <c r="F9" s="45">
        <f t="shared" si="1"/>
        <v>0.0001045244164507046</v>
      </c>
      <c r="G9" s="43">
        <v>153.85</v>
      </c>
      <c r="H9" s="2">
        <v>149.9</v>
      </c>
      <c r="I9" s="3">
        <v>44</v>
      </c>
      <c r="J9" s="6">
        <f t="shared" si="2"/>
        <v>347.75</v>
      </c>
      <c r="K9" s="7">
        <f t="shared" si="3"/>
        <v>0.00022790061498956384</v>
      </c>
      <c r="L9" s="47">
        <f t="shared" si="4"/>
        <v>-0.49168724279835385</v>
      </c>
      <c r="M9" s="48">
        <f t="shared" si="5"/>
        <v>-0.8695454545454545</v>
      </c>
      <c r="N9" s="49">
        <f t="shared" si="6"/>
        <v>-0.5394967649173257</v>
      </c>
      <c r="O9" s="1"/>
    </row>
    <row r="10" spans="1:15" s="33" customFormat="1" ht="15">
      <c r="A10" s="21" t="s">
        <v>13</v>
      </c>
      <c r="B10" s="43">
        <v>49663.01</v>
      </c>
      <c r="C10" s="2">
        <v>1267.47</v>
      </c>
      <c r="D10" s="3">
        <v>34259.34</v>
      </c>
      <c r="E10" s="6">
        <f t="shared" si="0"/>
        <v>85189.82</v>
      </c>
      <c r="F10" s="45">
        <f t="shared" si="1"/>
        <v>0.055603947939556406</v>
      </c>
      <c r="G10" s="43">
        <v>45272.05</v>
      </c>
      <c r="H10" s="2">
        <v>1987.8</v>
      </c>
      <c r="I10" s="3">
        <v>31946.52</v>
      </c>
      <c r="J10" s="6">
        <f t="shared" si="2"/>
        <v>79206.37000000001</v>
      </c>
      <c r="K10" s="7">
        <f t="shared" si="3"/>
        <v>0.05190849873210911</v>
      </c>
      <c r="L10" s="47">
        <f t="shared" si="4"/>
        <v>0.07766909966916935</v>
      </c>
      <c r="M10" s="48">
        <f t="shared" si="5"/>
        <v>0.07239661784757767</v>
      </c>
      <c r="N10" s="49">
        <f t="shared" si="6"/>
        <v>0.07554253527841248</v>
      </c>
      <c r="O10" s="1"/>
    </row>
    <row r="11" spans="1:15" s="33" customFormat="1" ht="15">
      <c r="A11" s="21" t="s">
        <v>28</v>
      </c>
      <c r="B11" s="43">
        <v>8438.33</v>
      </c>
      <c r="C11" s="2">
        <v>1406.53</v>
      </c>
      <c r="D11" s="3">
        <v>530.53</v>
      </c>
      <c r="E11" s="6">
        <f t="shared" si="0"/>
        <v>10375.390000000001</v>
      </c>
      <c r="F11" s="45">
        <f t="shared" si="1"/>
        <v>0.006772084333698488</v>
      </c>
      <c r="G11" s="43">
        <v>13643.82</v>
      </c>
      <c r="H11" s="2">
        <v>1378.5</v>
      </c>
      <c r="I11" s="3">
        <v>435.78</v>
      </c>
      <c r="J11" s="6">
        <f t="shared" si="2"/>
        <v>15458.1</v>
      </c>
      <c r="K11" s="7">
        <f t="shared" si="3"/>
        <v>0.010130583742833004</v>
      </c>
      <c r="L11" s="47">
        <f t="shared" si="4"/>
        <v>-0.34465115907529587</v>
      </c>
      <c r="M11" s="48">
        <f t="shared" si="5"/>
        <v>0.21742622424158986</v>
      </c>
      <c r="N11" s="49">
        <f t="shared" si="6"/>
        <v>-0.3288056100038167</v>
      </c>
      <c r="O11" s="1"/>
    </row>
    <row r="12" spans="1:15" s="33" customFormat="1" ht="15">
      <c r="A12" s="21" t="s">
        <v>24</v>
      </c>
      <c r="B12" s="43">
        <v>40351.05</v>
      </c>
      <c r="C12" s="2">
        <v>88361.59</v>
      </c>
      <c r="D12" s="3">
        <v>9005.8</v>
      </c>
      <c r="E12" s="6">
        <f t="shared" si="0"/>
        <v>137718.44</v>
      </c>
      <c r="F12" s="45">
        <f t="shared" si="1"/>
        <v>0.08988971884289605</v>
      </c>
      <c r="G12" s="43">
        <v>13892.94</v>
      </c>
      <c r="H12" s="2">
        <v>2360.31</v>
      </c>
      <c r="I12" s="3">
        <v>17805.59</v>
      </c>
      <c r="J12" s="6">
        <f t="shared" si="2"/>
        <v>34058.84</v>
      </c>
      <c r="K12" s="7">
        <f t="shared" si="3"/>
        <v>0.022320720580391532</v>
      </c>
      <c r="L12" s="47">
        <f t="shared" si="4"/>
        <v>6.919194007352376</v>
      </c>
      <c r="M12" s="48">
        <f t="shared" si="5"/>
        <v>-0.494215018991227</v>
      </c>
      <c r="N12" s="49">
        <f t="shared" si="6"/>
        <v>3.0435446421545773</v>
      </c>
      <c r="O12" s="1"/>
    </row>
    <row r="13" spans="1:15" s="33" customFormat="1" ht="15">
      <c r="A13" s="21" t="s">
        <v>25</v>
      </c>
      <c r="B13" s="43">
        <v>2699.76</v>
      </c>
      <c r="C13" s="2">
        <v>1018.12</v>
      </c>
      <c r="D13" s="3">
        <v>233.41</v>
      </c>
      <c r="E13" s="6">
        <f t="shared" si="0"/>
        <v>3951.29</v>
      </c>
      <c r="F13" s="45">
        <f t="shared" si="1"/>
        <v>0.0025790326057044117</v>
      </c>
      <c r="G13" s="43">
        <v>1659.9</v>
      </c>
      <c r="H13" s="2">
        <v>594.27</v>
      </c>
      <c r="I13" s="3">
        <v>463.32</v>
      </c>
      <c r="J13" s="6">
        <f t="shared" si="2"/>
        <v>2717.4900000000002</v>
      </c>
      <c r="K13" s="7">
        <f t="shared" si="3"/>
        <v>0.0017809277993615813</v>
      </c>
      <c r="L13" s="47">
        <f t="shared" si="4"/>
        <v>0.6493343447920965</v>
      </c>
      <c r="M13" s="48">
        <f t="shared" si="5"/>
        <v>-0.49622291288957954</v>
      </c>
      <c r="N13" s="49">
        <f t="shared" si="6"/>
        <v>0.4540219099242313</v>
      </c>
      <c r="O13" s="1"/>
    </row>
    <row r="14" spans="1:15" s="33" customFormat="1" ht="15">
      <c r="A14" s="21" t="s">
        <v>26</v>
      </c>
      <c r="B14" s="43">
        <v>290230.32</v>
      </c>
      <c r="C14" s="2">
        <v>119.9</v>
      </c>
      <c r="D14" s="3">
        <v>3224.11</v>
      </c>
      <c r="E14" s="6">
        <f t="shared" si="0"/>
        <v>293574.33</v>
      </c>
      <c r="F14" s="45">
        <f t="shared" si="1"/>
        <v>0.1916178689156774</v>
      </c>
      <c r="G14" s="43">
        <v>260072.8</v>
      </c>
      <c r="H14" s="2">
        <v>0</v>
      </c>
      <c r="I14" s="3">
        <v>4483.97</v>
      </c>
      <c r="J14" s="6">
        <f t="shared" si="2"/>
        <v>264556.76999999996</v>
      </c>
      <c r="K14" s="7">
        <f t="shared" si="3"/>
        <v>0.17337929714637695</v>
      </c>
      <c r="L14" s="47" t="str">
        <f t="shared" si="4"/>
        <v>0.00%</v>
      </c>
      <c r="M14" s="48">
        <f t="shared" si="5"/>
        <v>-0.2809697656317951</v>
      </c>
      <c r="N14" s="49">
        <f t="shared" si="6"/>
        <v>0.10968367961250824</v>
      </c>
      <c r="O14" s="1"/>
    </row>
    <row r="15" spans="1:15" s="33" customFormat="1" ht="15">
      <c r="A15" s="21" t="s">
        <v>14</v>
      </c>
      <c r="B15" s="43">
        <v>5415.59</v>
      </c>
      <c r="C15" s="2">
        <v>10097.66</v>
      </c>
      <c r="D15" s="3">
        <v>2788.51</v>
      </c>
      <c r="E15" s="6">
        <f t="shared" si="0"/>
        <v>18301.760000000002</v>
      </c>
      <c r="F15" s="45">
        <f t="shared" si="1"/>
        <v>0.011945677432376966</v>
      </c>
      <c r="G15" s="43">
        <v>2969.16</v>
      </c>
      <c r="H15" s="2">
        <v>9917.2</v>
      </c>
      <c r="I15" s="3">
        <v>2048.14</v>
      </c>
      <c r="J15" s="6">
        <f t="shared" si="2"/>
        <v>14934.5</v>
      </c>
      <c r="K15" s="7">
        <f t="shared" si="3"/>
        <v>0.009787438489034194</v>
      </c>
      <c r="L15" s="47">
        <f t="shared" si="4"/>
        <v>0.20385042789430052</v>
      </c>
      <c r="M15" s="48">
        <f t="shared" si="5"/>
        <v>0.36148407823683937</v>
      </c>
      <c r="N15" s="49">
        <f t="shared" si="6"/>
        <v>0.2254685459841308</v>
      </c>
      <c r="O15" s="1"/>
    </row>
    <row r="16" spans="1:15" s="33" customFormat="1" ht="15">
      <c r="A16" s="21" t="s">
        <v>27</v>
      </c>
      <c r="B16" s="43">
        <v>183944.33</v>
      </c>
      <c r="C16" s="2">
        <v>8317.4</v>
      </c>
      <c r="D16" s="14">
        <v>165875.6</v>
      </c>
      <c r="E16" s="6">
        <f t="shared" si="0"/>
        <v>358137.32999999996</v>
      </c>
      <c r="F16" s="45">
        <f t="shared" si="1"/>
        <v>0.23375855768367312</v>
      </c>
      <c r="G16" s="43">
        <v>224801.59</v>
      </c>
      <c r="H16" s="2">
        <v>0</v>
      </c>
      <c r="I16" s="14">
        <v>200953.66</v>
      </c>
      <c r="J16" s="6">
        <f t="shared" si="2"/>
        <v>425755.25</v>
      </c>
      <c r="K16" s="7">
        <f t="shared" si="3"/>
        <v>0.2790219505680388</v>
      </c>
      <c r="L16" s="47" t="str">
        <f t="shared" si="4"/>
        <v>0.00%</v>
      </c>
      <c r="M16" s="48">
        <f t="shared" si="5"/>
        <v>-0.17455795530173468</v>
      </c>
      <c r="N16" s="49">
        <f t="shared" si="6"/>
        <v>-0.15881875796011924</v>
      </c>
      <c r="O16" s="1"/>
    </row>
    <row r="17" spans="1:15" s="33" customFormat="1" ht="15.75" thickBot="1">
      <c r="A17" s="22" t="s">
        <v>9</v>
      </c>
      <c r="B17" s="44">
        <v>544.76</v>
      </c>
      <c r="C17" s="2">
        <v>418.63</v>
      </c>
      <c r="D17" s="36">
        <v>240.79</v>
      </c>
      <c r="E17" s="6">
        <f t="shared" si="0"/>
        <v>1204.18</v>
      </c>
      <c r="F17" s="45">
        <f t="shared" si="1"/>
        <v>0.0007859760946772166</v>
      </c>
      <c r="G17" s="44">
        <v>898.23</v>
      </c>
      <c r="H17" s="2">
        <v>455.43</v>
      </c>
      <c r="I17" s="36">
        <v>252.74</v>
      </c>
      <c r="J17" s="6">
        <f t="shared" si="2"/>
        <v>1606.4</v>
      </c>
      <c r="K17" s="7">
        <f t="shared" si="3"/>
        <v>0.0010527664929381318</v>
      </c>
      <c r="L17" s="47">
        <f t="shared" si="4"/>
        <v>-0.2883072558840477</v>
      </c>
      <c r="M17" s="48">
        <f t="shared" si="5"/>
        <v>-0.04728179156445367</v>
      </c>
      <c r="N17" s="49">
        <f t="shared" si="6"/>
        <v>-0.2503859561752988</v>
      </c>
      <c r="O17" s="1"/>
    </row>
    <row r="18" spans="1:15" s="33" customFormat="1" ht="16.5" thickBot="1" thickTop="1">
      <c r="A18" s="15" t="s">
        <v>8</v>
      </c>
      <c r="B18" s="16">
        <f>SUM(B4:B17)</f>
        <v>976725.25</v>
      </c>
      <c r="C18" s="16">
        <f>SUM(C4:C17)</f>
        <v>129925.52999999998</v>
      </c>
      <c r="D18" s="17">
        <f>SUM(D4:D17)</f>
        <v>425431.43999999994</v>
      </c>
      <c r="E18" s="17">
        <f>SUM(E4:E17)</f>
        <v>1532082.22</v>
      </c>
      <c r="F18" s="46">
        <f>IF(E$18=0,"0.00%",E18/E$18)</f>
        <v>1</v>
      </c>
      <c r="G18" s="16">
        <f>SUM(G4:G17)</f>
        <v>973593.82</v>
      </c>
      <c r="H18" s="16">
        <f>SUM(H4:H17)</f>
        <v>36856.64000000001</v>
      </c>
      <c r="I18" s="17">
        <f>SUM(I4:I17)</f>
        <v>515433.9700000001</v>
      </c>
      <c r="J18" s="17">
        <f>SUM(J4:J17)</f>
        <v>1525884.4299999997</v>
      </c>
      <c r="K18" s="18">
        <f>IF(J$18=0,"0.00%",J18/J$18)</f>
        <v>1</v>
      </c>
      <c r="L18" s="50">
        <f>IF(H18=0,"0.00%",(B18+C18)/(G18+H18)-1)</f>
        <v>0.09520537998468526</v>
      </c>
      <c r="M18" s="51">
        <f>IF(I18=0,"0.00%",D18/I18-1)</f>
        <v>-0.17461505302027358</v>
      </c>
      <c r="N18" s="46">
        <f>IF(J18=0,"0.00%",E18/J18-1)</f>
        <v>0.004061768950614608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52"/>
      <c r="M19" s="52"/>
      <c r="N19" s="52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29"/>
      <c r="H20" s="31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25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25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9" t="s">
        <v>5</v>
      </c>
      <c r="C22" s="9" t="s">
        <v>5</v>
      </c>
      <c r="D22" s="10" t="s">
        <v>6</v>
      </c>
      <c r="E22" s="10"/>
      <c r="F22" s="11" t="s">
        <v>11</v>
      </c>
      <c r="G22" s="9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2">
        <v>56145.02</v>
      </c>
      <c r="C23" s="5">
        <v>17626.85</v>
      </c>
      <c r="D23" s="6">
        <v>593.48</v>
      </c>
      <c r="E23" s="6">
        <f>SUM(B23:D23)</f>
        <v>74365.34999999999</v>
      </c>
      <c r="F23" s="45">
        <f>IF(E$37=0,"0.00%",E23/E$37)</f>
        <v>0.018357020278399926</v>
      </c>
      <c r="G23" s="42">
        <v>62470.37</v>
      </c>
      <c r="H23" s="5">
        <v>9057.8</v>
      </c>
      <c r="I23" s="6">
        <v>702.67</v>
      </c>
      <c r="J23" s="6">
        <f>SUM(G23:I23)</f>
        <v>72230.84</v>
      </c>
      <c r="K23" s="7">
        <f>IF(J$37=0,"0.00%",J23/J$37)</f>
        <v>0.01932186747692625</v>
      </c>
      <c r="L23" s="47">
        <f>IF(H23=0,"0.00%",(B23+C23)/(G23+H23)-1)</f>
        <v>0.03136806100309841</v>
      </c>
      <c r="M23" s="48">
        <f>IF(I23=0,"0.00%",D23/I23-1)</f>
        <v>-0.15539300098196873</v>
      </c>
      <c r="N23" s="49">
        <f>IF(J23=0,"0.00%",E23/J23-1)</f>
        <v>0.029551227702737437</v>
      </c>
      <c r="O23" s="1"/>
    </row>
    <row r="24" spans="1:15" s="33" customFormat="1" ht="15">
      <c r="A24" s="21" t="s">
        <v>21</v>
      </c>
      <c r="B24" s="43">
        <v>1007045.27</v>
      </c>
      <c r="C24" s="2">
        <v>0</v>
      </c>
      <c r="D24" s="3">
        <v>520323.82</v>
      </c>
      <c r="E24" s="6">
        <f aca="true" t="shared" si="7" ref="E24:E36">SUM(B24:D24)</f>
        <v>1527369.09</v>
      </c>
      <c r="F24" s="45">
        <f aca="true" t="shared" si="8" ref="F24:F36">IF(E$37=0,"0.00%",E24/E$37)</f>
        <v>0.37702969673014713</v>
      </c>
      <c r="G24" s="43">
        <v>924430.93</v>
      </c>
      <c r="H24" s="2">
        <v>0</v>
      </c>
      <c r="I24" s="3">
        <v>599640.07</v>
      </c>
      <c r="J24" s="6">
        <f aca="true" t="shared" si="9" ref="J24:J36">SUM(G24:I24)</f>
        <v>1524071</v>
      </c>
      <c r="K24" s="7">
        <f aca="true" t="shared" si="10" ref="K24:K36">IF(J$37=0,"0.00%",J24/J$37)</f>
        <v>0.4076914775935939</v>
      </c>
      <c r="L24" s="47" t="str">
        <f aca="true" t="shared" si="11" ref="L24:L36">IF(H24=0,"0.00%",(B24+C24)/(G24+H24)-1)</f>
        <v>0.00%</v>
      </c>
      <c r="M24" s="48">
        <f aca="true" t="shared" si="12" ref="M24:M36">IF(I24=0,"0.00%",D24/I24-1)</f>
        <v>-0.1322730984271947</v>
      </c>
      <c r="N24" s="49">
        <f aca="true" t="shared" si="13" ref="N24:N36">IF(J24=0,"0.00%",E24/J24-1)</f>
        <v>0.002164000233584984</v>
      </c>
      <c r="O24" s="1"/>
    </row>
    <row r="25" spans="1:15" s="33" customFormat="1" ht="15">
      <c r="A25" s="21" t="s">
        <v>22</v>
      </c>
      <c r="B25" s="43">
        <v>3531.85</v>
      </c>
      <c r="C25" s="2">
        <v>0</v>
      </c>
      <c r="D25" s="3">
        <v>36653.68</v>
      </c>
      <c r="E25" s="6">
        <f t="shared" si="7"/>
        <v>40185.53</v>
      </c>
      <c r="F25" s="45">
        <f t="shared" si="8"/>
        <v>0.009919762215981618</v>
      </c>
      <c r="G25" s="43">
        <v>2624.75</v>
      </c>
      <c r="H25" s="2">
        <v>0</v>
      </c>
      <c r="I25" s="3">
        <v>37181.37</v>
      </c>
      <c r="J25" s="6">
        <f t="shared" si="9"/>
        <v>39806.12</v>
      </c>
      <c r="K25" s="7">
        <f t="shared" si="10"/>
        <v>0.010648202006381535</v>
      </c>
      <c r="L25" s="47" t="str">
        <f t="shared" si="11"/>
        <v>0.00%</v>
      </c>
      <c r="M25" s="48">
        <f t="shared" si="12"/>
        <v>-0.014192322660515289</v>
      </c>
      <c r="N25" s="49">
        <f t="shared" si="13"/>
        <v>0.009531448932978082</v>
      </c>
      <c r="O25" s="1"/>
    </row>
    <row r="26" spans="1:15" s="33" customFormat="1" ht="15">
      <c r="A26" s="21" t="s">
        <v>15</v>
      </c>
      <c r="B26" s="43">
        <v>25028.22</v>
      </c>
      <c r="C26" s="2">
        <v>31049.51</v>
      </c>
      <c r="D26" s="3">
        <v>14389.96</v>
      </c>
      <c r="E26" s="6">
        <f t="shared" si="7"/>
        <v>70467.69</v>
      </c>
      <c r="F26" s="45">
        <f t="shared" si="8"/>
        <v>0.017394886385957976</v>
      </c>
      <c r="G26" s="43">
        <v>17532.28</v>
      </c>
      <c r="H26" s="2">
        <v>33469.91</v>
      </c>
      <c r="I26" s="3">
        <v>13793.05</v>
      </c>
      <c r="J26" s="6">
        <f t="shared" si="9"/>
        <v>64795.240000000005</v>
      </c>
      <c r="K26" s="7">
        <f t="shared" si="10"/>
        <v>0.017332832352712928</v>
      </c>
      <c r="L26" s="47">
        <f t="shared" si="11"/>
        <v>0.09951611881764277</v>
      </c>
      <c r="M26" s="48">
        <f t="shared" si="12"/>
        <v>0.04327614269505298</v>
      </c>
      <c r="N26" s="49">
        <f t="shared" si="13"/>
        <v>0.08754423936079259</v>
      </c>
      <c r="O26" s="1"/>
    </row>
    <row r="27" spans="1:15" s="33" customFormat="1" ht="15">
      <c r="A27" s="21" t="s">
        <v>16</v>
      </c>
      <c r="B27" s="43">
        <v>729.53</v>
      </c>
      <c r="C27" s="2">
        <v>146.8</v>
      </c>
      <c r="D27" s="3">
        <v>733.43</v>
      </c>
      <c r="E27" s="6">
        <f t="shared" si="7"/>
        <v>1609.7599999999998</v>
      </c>
      <c r="F27" s="45">
        <f t="shared" si="8"/>
        <v>0.0003973678193319478</v>
      </c>
      <c r="G27" s="43">
        <v>643.68</v>
      </c>
      <c r="H27" s="2">
        <v>147.9</v>
      </c>
      <c r="I27" s="3">
        <v>668.58</v>
      </c>
      <c r="J27" s="6">
        <f t="shared" si="9"/>
        <v>1460.1599999999999</v>
      </c>
      <c r="K27" s="7">
        <f t="shared" si="10"/>
        <v>0.0003905951808826899</v>
      </c>
      <c r="L27" s="47">
        <f t="shared" si="11"/>
        <v>0.10706435230804212</v>
      </c>
      <c r="M27" s="48">
        <f t="shared" si="12"/>
        <v>0.09699661970145668</v>
      </c>
      <c r="N27" s="49">
        <f t="shared" si="13"/>
        <v>0.10245452553144863</v>
      </c>
      <c r="O27" s="1"/>
    </row>
    <row r="28" spans="1:15" s="33" customFormat="1" ht="15">
      <c r="A28" s="21" t="s">
        <v>23</v>
      </c>
      <c r="B28" s="43">
        <v>339.49</v>
      </c>
      <c r="C28" s="2">
        <v>322.85</v>
      </c>
      <c r="D28" s="3">
        <v>13.22</v>
      </c>
      <c r="E28" s="6">
        <f t="shared" si="7"/>
        <v>675.5600000000001</v>
      </c>
      <c r="F28" s="45">
        <f t="shared" si="8"/>
        <v>0.0001667613830806398</v>
      </c>
      <c r="G28" s="43">
        <v>493.13</v>
      </c>
      <c r="H28" s="2">
        <v>439.8</v>
      </c>
      <c r="I28" s="3">
        <v>75</v>
      </c>
      <c r="J28" s="6">
        <f t="shared" si="9"/>
        <v>1007.9300000000001</v>
      </c>
      <c r="K28" s="7">
        <f t="shared" si="10"/>
        <v>0.00026962291849324025</v>
      </c>
      <c r="L28" s="47">
        <f t="shared" si="11"/>
        <v>-0.2900431972388068</v>
      </c>
      <c r="M28" s="48">
        <f t="shared" si="12"/>
        <v>-0.8237333333333333</v>
      </c>
      <c r="N28" s="49">
        <f t="shared" si="13"/>
        <v>-0.3297550425128729</v>
      </c>
      <c r="O28" s="1"/>
    </row>
    <row r="29" spans="1:15" s="33" customFormat="1" ht="15">
      <c r="A29" s="21" t="s">
        <v>13</v>
      </c>
      <c r="B29" s="43">
        <v>126995.62</v>
      </c>
      <c r="C29" s="2">
        <v>3262.51</v>
      </c>
      <c r="D29" s="3">
        <v>92243.95</v>
      </c>
      <c r="E29" s="6">
        <f t="shared" si="7"/>
        <v>222502.08</v>
      </c>
      <c r="F29" s="45">
        <f t="shared" si="8"/>
        <v>0.054924439870802234</v>
      </c>
      <c r="G29" s="43">
        <v>98323.32</v>
      </c>
      <c r="H29" s="2">
        <v>5450.66</v>
      </c>
      <c r="I29" s="3">
        <v>73350.64</v>
      </c>
      <c r="J29" s="6">
        <f t="shared" si="9"/>
        <v>177124.62</v>
      </c>
      <c r="K29" s="7">
        <f t="shared" si="10"/>
        <v>0.047381124662829906</v>
      </c>
      <c r="L29" s="47">
        <f t="shared" si="11"/>
        <v>0.25520992834619993</v>
      </c>
      <c r="M29" s="48">
        <f t="shared" si="12"/>
        <v>0.2575752576937298</v>
      </c>
      <c r="N29" s="49">
        <f t="shared" si="13"/>
        <v>0.2561894557628408</v>
      </c>
      <c r="O29" s="1"/>
    </row>
    <row r="30" spans="1:15" s="33" customFormat="1" ht="15">
      <c r="A30" s="21" t="s">
        <v>28</v>
      </c>
      <c r="B30" s="43">
        <v>28170.71</v>
      </c>
      <c r="C30" s="2">
        <v>3680.19</v>
      </c>
      <c r="D30" s="3">
        <v>930.66</v>
      </c>
      <c r="E30" s="6">
        <f t="shared" si="7"/>
        <v>32781.56</v>
      </c>
      <c r="F30" s="45">
        <f t="shared" si="8"/>
        <v>0.008092098829328228</v>
      </c>
      <c r="G30" s="43">
        <v>35753.69</v>
      </c>
      <c r="H30" s="2">
        <v>3354.79</v>
      </c>
      <c r="I30" s="3">
        <v>1029.28</v>
      </c>
      <c r="J30" s="6">
        <f t="shared" si="9"/>
        <v>40137.76</v>
      </c>
      <c r="K30" s="7">
        <f t="shared" si="10"/>
        <v>0.010736916247141407</v>
      </c>
      <c r="L30" s="47">
        <f t="shared" si="11"/>
        <v>-0.18557560917734484</v>
      </c>
      <c r="M30" s="48">
        <f t="shared" si="12"/>
        <v>-0.0958145499766827</v>
      </c>
      <c r="N30" s="49">
        <f t="shared" si="13"/>
        <v>-0.1832738050155266</v>
      </c>
      <c r="O30" s="1"/>
    </row>
    <row r="31" spans="1:15" s="33" customFormat="1" ht="15">
      <c r="A31" s="21" t="s">
        <v>24</v>
      </c>
      <c r="B31" s="43">
        <v>117580.58</v>
      </c>
      <c r="C31" s="2">
        <v>173229.71</v>
      </c>
      <c r="D31" s="3">
        <v>19287.46</v>
      </c>
      <c r="E31" s="6">
        <f t="shared" si="7"/>
        <v>310097.75</v>
      </c>
      <c r="F31" s="45">
        <f t="shared" si="8"/>
        <v>0.0765473528334929</v>
      </c>
      <c r="G31" s="43">
        <v>43678.1</v>
      </c>
      <c r="H31" s="2">
        <v>8278.5</v>
      </c>
      <c r="I31" s="3">
        <v>36694.57</v>
      </c>
      <c r="J31" s="6">
        <f t="shared" si="9"/>
        <v>88651.17</v>
      </c>
      <c r="K31" s="7">
        <f t="shared" si="10"/>
        <v>0.02371433252630677</v>
      </c>
      <c r="L31" s="47">
        <f t="shared" si="11"/>
        <v>4.5971770670136225</v>
      </c>
      <c r="M31" s="48">
        <f t="shared" si="12"/>
        <v>-0.47437836170310754</v>
      </c>
      <c r="N31" s="49">
        <f t="shared" si="13"/>
        <v>2.4979543981201826</v>
      </c>
      <c r="O31" s="1"/>
    </row>
    <row r="32" spans="1:15" s="33" customFormat="1" ht="15">
      <c r="A32" s="21" t="s">
        <v>25</v>
      </c>
      <c r="B32" s="43">
        <v>6858.65</v>
      </c>
      <c r="C32" s="2">
        <v>2114.94</v>
      </c>
      <c r="D32" s="3">
        <v>591.76</v>
      </c>
      <c r="E32" s="6">
        <f t="shared" si="7"/>
        <v>9565.35</v>
      </c>
      <c r="F32" s="45">
        <f t="shared" si="8"/>
        <v>0.002361198110679137</v>
      </c>
      <c r="G32" s="43">
        <v>4436.79</v>
      </c>
      <c r="H32" s="2">
        <v>1488.06</v>
      </c>
      <c r="I32" s="3">
        <v>1015.5</v>
      </c>
      <c r="J32" s="6">
        <f t="shared" si="9"/>
        <v>6940.35</v>
      </c>
      <c r="K32" s="7">
        <f t="shared" si="10"/>
        <v>0.0018565549416770608</v>
      </c>
      <c r="L32" s="47">
        <f t="shared" si="11"/>
        <v>0.514568301307206</v>
      </c>
      <c r="M32" s="48">
        <f t="shared" si="12"/>
        <v>-0.41727227966518954</v>
      </c>
      <c r="N32" s="49">
        <f t="shared" si="13"/>
        <v>0.37822300028096567</v>
      </c>
      <c r="O32" s="1"/>
    </row>
    <row r="33" spans="1:15" s="33" customFormat="1" ht="15">
      <c r="A33" s="21" t="s">
        <v>26</v>
      </c>
      <c r="B33" s="43">
        <v>767587.01</v>
      </c>
      <c r="C33" s="2">
        <v>119.9</v>
      </c>
      <c r="D33" s="3">
        <v>7193.53</v>
      </c>
      <c r="E33" s="6">
        <f t="shared" si="7"/>
        <v>774900.4400000001</v>
      </c>
      <c r="F33" s="45">
        <f t="shared" si="8"/>
        <v>0.19128348203593512</v>
      </c>
      <c r="G33" s="43">
        <v>619602.88</v>
      </c>
      <c r="H33" s="2">
        <v>4.99</v>
      </c>
      <c r="I33" s="3">
        <v>11504.53</v>
      </c>
      <c r="J33" s="6">
        <f t="shared" si="9"/>
        <v>631112.4</v>
      </c>
      <c r="K33" s="7">
        <f t="shared" si="10"/>
        <v>0.16882359606845043</v>
      </c>
      <c r="L33" s="47">
        <f t="shared" si="11"/>
        <v>0.23902059216904403</v>
      </c>
      <c r="M33" s="48">
        <f t="shared" si="12"/>
        <v>-0.37472195735071323</v>
      </c>
      <c r="N33" s="49">
        <f t="shared" si="13"/>
        <v>0.22783269667970396</v>
      </c>
      <c r="O33" s="1"/>
    </row>
    <row r="34" spans="1:15" s="33" customFormat="1" ht="15">
      <c r="A34" s="21" t="s">
        <v>14</v>
      </c>
      <c r="B34" s="43">
        <v>13523.45</v>
      </c>
      <c r="C34" s="2">
        <v>26368.16</v>
      </c>
      <c r="D34" s="3">
        <v>7402.33</v>
      </c>
      <c r="E34" s="6">
        <f t="shared" si="7"/>
        <v>47293.94</v>
      </c>
      <c r="F34" s="45">
        <f t="shared" si="8"/>
        <v>0.011674466880414461</v>
      </c>
      <c r="G34" s="43">
        <v>5979.84</v>
      </c>
      <c r="H34" s="2">
        <v>26524.09</v>
      </c>
      <c r="I34" s="3">
        <v>4997.55</v>
      </c>
      <c r="J34" s="6">
        <f t="shared" si="9"/>
        <v>37501.48</v>
      </c>
      <c r="K34" s="7">
        <f t="shared" si="10"/>
        <v>0.010031707048521108</v>
      </c>
      <c r="L34" s="47">
        <f t="shared" si="11"/>
        <v>0.22728574667740187</v>
      </c>
      <c r="M34" s="48">
        <f t="shared" si="12"/>
        <v>0.4811917839741473</v>
      </c>
      <c r="N34" s="49">
        <f t="shared" si="13"/>
        <v>0.26112196105327046</v>
      </c>
      <c r="O34" s="1"/>
    </row>
    <row r="35" spans="1:15" s="33" customFormat="1" ht="15">
      <c r="A35" s="21" t="s">
        <v>27</v>
      </c>
      <c r="B35" s="43">
        <v>395133.21</v>
      </c>
      <c r="C35" s="2">
        <v>94923.37</v>
      </c>
      <c r="D35" s="14">
        <v>445658.87</v>
      </c>
      <c r="E35" s="6">
        <f t="shared" si="7"/>
        <v>935715.45</v>
      </c>
      <c r="F35" s="45">
        <f t="shared" si="8"/>
        <v>0.23098052373130917</v>
      </c>
      <c r="G35" s="43">
        <v>551775.63</v>
      </c>
      <c r="H35" s="2">
        <v>0</v>
      </c>
      <c r="I35" s="14">
        <v>497854.01</v>
      </c>
      <c r="J35" s="6">
        <f t="shared" si="9"/>
        <v>1049629.6400000001</v>
      </c>
      <c r="K35" s="7">
        <f t="shared" si="10"/>
        <v>0.2807776401871252</v>
      </c>
      <c r="L35" s="47" t="str">
        <f t="shared" si="11"/>
        <v>0.00%</v>
      </c>
      <c r="M35" s="48">
        <f t="shared" si="12"/>
        <v>-0.10484025226592031</v>
      </c>
      <c r="N35" s="49">
        <f t="shared" si="13"/>
        <v>-0.10852798516627271</v>
      </c>
      <c r="O35" s="1"/>
    </row>
    <row r="36" spans="1:15" s="33" customFormat="1" ht="15.75" thickBot="1">
      <c r="A36" s="22" t="s">
        <v>9</v>
      </c>
      <c r="B36" s="44">
        <v>1688.48</v>
      </c>
      <c r="C36" s="2">
        <v>965.54</v>
      </c>
      <c r="D36" s="36">
        <v>874.22</v>
      </c>
      <c r="E36" s="6">
        <f t="shared" si="7"/>
        <v>3528.24</v>
      </c>
      <c r="F36" s="45">
        <f t="shared" si="8"/>
        <v>0.0008709428951394939</v>
      </c>
      <c r="G36" s="44">
        <v>1981</v>
      </c>
      <c r="H36" s="2">
        <v>1132.42</v>
      </c>
      <c r="I36" s="36">
        <v>712.84</v>
      </c>
      <c r="J36" s="6">
        <f t="shared" si="9"/>
        <v>3826.26</v>
      </c>
      <c r="K36" s="7">
        <f t="shared" si="10"/>
        <v>0.0010235307889575123</v>
      </c>
      <c r="L36" s="47">
        <f t="shared" si="11"/>
        <v>-0.1475547789890217</v>
      </c>
      <c r="M36" s="48">
        <f t="shared" si="12"/>
        <v>0.2263902137927165</v>
      </c>
      <c r="N36" s="49">
        <f t="shared" si="13"/>
        <v>-0.07788806824418637</v>
      </c>
      <c r="O36" s="1"/>
    </row>
    <row r="37" spans="1:15" s="33" customFormat="1" ht="16.5" thickBot="1" thickTop="1">
      <c r="A37" s="15" t="s">
        <v>8</v>
      </c>
      <c r="B37" s="16">
        <f>SUM(B23:B36)</f>
        <v>2550357.0900000003</v>
      </c>
      <c r="C37" s="16">
        <f>SUM(C23:C36)</f>
        <v>353810.32999999996</v>
      </c>
      <c r="D37" s="17">
        <f>SUM(D23:D36)</f>
        <v>1146890.3699999999</v>
      </c>
      <c r="E37" s="17">
        <f>SUM(E23:E36)</f>
        <v>4051057.79</v>
      </c>
      <c r="F37" s="46">
        <f>IF(E$37=0,"0.00%",E37/E$37)</f>
        <v>1</v>
      </c>
      <c r="G37" s="16">
        <f>SUM(G23:G36)</f>
        <v>2369726.3900000006</v>
      </c>
      <c r="H37" s="16">
        <f>SUM(H23:H36)</f>
        <v>89348.92</v>
      </c>
      <c r="I37" s="17">
        <f>SUM(I23:I36)</f>
        <v>1279219.6600000001</v>
      </c>
      <c r="J37" s="17">
        <f>SUM(J23:J36)</f>
        <v>3738294.97</v>
      </c>
      <c r="K37" s="18">
        <f>IF(J$37=0,"0.00%",J37/J$37)</f>
        <v>1</v>
      </c>
      <c r="L37" s="50">
        <f>IF(H37=0,"0.00%",(B37+C37)/(G37+H37)-1)</f>
        <v>0.18099978808701045</v>
      </c>
      <c r="M37" s="51">
        <f>IF(I37=0,"0.00%",D37/I37-1)</f>
        <v>-0.1034453222834304</v>
      </c>
      <c r="N37" s="46">
        <f>IF(J37=0,"0.00%",E37/J37-1)</f>
        <v>0.08366456432944336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Header>&amp;C&amp;"Arial,Bold"&amp;14Pacific Land Border Sales Mar 08 - 09</oddHeader>
    <oddFooter>&amp;LStatistics and Reference Materials/Pacific Land Border (Mar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2008-02-11T19:27:17Z</cp:lastPrinted>
  <dcterms:created xsi:type="dcterms:W3CDTF">2006-01-31T19:56:50Z</dcterms:created>
  <dcterms:modified xsi:type="dcterms:W3CDTF">2009-04-29T18:37:17Z</dcterms:modified>
  <cp:category/>
  <cp:version/>
  <cp:contentType/>
  <cp:contentStatus/>
</cp:coreProperties>
</file>