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45" windowWidth="13035" windowHeight="6825" activeTab="0"/>
  </bookViews>
  <sheets>
    <sheet name="Sheet1" sheetId="1" r:id="rId1"/>
  </sheets>
  <definedNames>
    <definedName name="_xlnm.Print_Area" localSheetId="0">'Sheet1'!$A$1:$N$37</definedName>
  </definedNames>
  <calcPr fullCalcOnLoad="1"/>
</workbook>
</file>

<file path=xl/sharedStrings.xml><?xml version="1.0" encoding="utf-8"?>
<sst xmlns="http://schemas.openxmlformats.org/spreadsheetml/2006/main" count="90" uniqueCount="33">
  <si>
    <t>Department (product lines)</t>
  </si>
  <si>
    <t>Imported</t>
  </si>
  <si>
    <t>Domestic</t>
  </si>
  <si>
    <t>Total</t>
  </si>
  <si>
    <t>Rayon (gamme de produits)</t>
  </si>
  <si>
    <t>Importees</t>
  </si>
  <si>
    <t>Nationales</t>
  </si>
  <si>
    <t>+/- %</t>
  </si>
  <si>
    <t>TOTAL / TOTAUX</t>
  </si>
  <si>
    <t>Other</t>
  </si>
  <si>
    <t>Sales</t>
  </si>
  <si>
    <t>Mix %</t>
  </si>
  <si>
    <t>Variance</t>
  </si>
  <si>
    <t>Food</t>
  </si>
  <si>
    <t>Souvenirs (no clothing)</t>
  </si>
  <si>
    <t>Clothing (including hats, fur, leather)</t>
  </si>
  <si>
    <t>Crafts/arts</t>
  </si>
  <si>
    <t>Mar 07</t>
  </si>
  <si>
    <t>Jan - Mar 07</t>
  </si>
  <si>
    <t>Pacific Gross Sales - Land Border</t>
  </si>
  <si>
    <t>Imported (IDP)</t>
  </si>
  <si>
    <t>Imported (IDNP)</t>
  </si>
  <si>
    <t>Accessories (purses, wallets, sunglasses, etc.)</t>
  </si>
  <si>
    <t>Alcohol (liquor, liqueur, wine, coolers)</t>
  </si>
  <si>
    <t>Beer (beer, malt-based coolers)</t>
  </si>
  <si>
    <t>Electronics, Cameras, Binoculars, etc.</t>
  </si>
  <si>
    <t>Jewellery, Watches, Clocks</t>
  </si>
  <si>
    <t>Office and Travel Supplies</t>
  </si>
  <si>
    <t xml:space="preserve">Perfume, Cosmetics, Skincare </t>
  </si>
  <si>
    <t>Tobacco, Cigars, Loose Tobacco</t>
  </si>
  <si>
    <t>Glassware, Crystal, China, Figurines, Porcelain</t>
  </si>
  <si>
    <t>Mar 08</t>
  </si>
  <si>
    <t>Jan - Mar 08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</si>
</sst>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5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ck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n"/>
      <top style="thin"/>
      <bottom>
        <color indexed="63"/>
      </bottom>
    </border>
    <border>
      <left style="thick"/>
      <right style="thick"/>
      <top style="thick"/>
      <bottom style="thick"/>
    </border>
    <border>
      <left>
        <color indexed="63"/>
      </left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ck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/>
    </xf>
    <xf numFmtId="164" fontId="2" fillId="0" borderId="1" xfId="0" applyNumberFormat="1" applyFont="1" applyBorder="1" applyAlignment="1">
      <alignment/>
    </xf>
    <xf numFmtId="164" fontId="2" fillId="0" borderId="2" xfId="0" applyNumberFormat="1" applyFont="1" applyBorder="1" applyAlignment="1">
      <alignment/>
    </xf>
    <xf numFmtId="10" fontId="2" fillId="0" borderId="0" xfId="0" applyNumberFormat="1" applyFont="1" applyAlignment="1">
      <alignment/>
    </xf>
    <xf numFmtId="164" fontId="2" fillId="0" borderId="3" xfId="0" applyNumberFormat="1" applyFont="1" applyBorder="1" applyAlignment="1">
      <alignment/>
    </xf>
    <xf numFmtId="164" fontId="2" fillId="0" borderId="4" xfId="0" applyNumberFormat="1" applyFont="1" applyBorder="1" applyAlignment="1">
      <alignment/>
    </xf>
    <xf numFmtId="10" fontId="2" fillId="0" borderId="5" xfId="19" applyNumberFormat="1" applyFont="1" applyBorder="1" applyAlignment="1">
      <alignment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7" xfId="0" applyFont="1" applyBorder="1" applyAlignment="1" quotePrefix="1">
      <alignment horizontal="center"/>
    </xf>
    <xf numFmtId="0" fontId="1" fillId="0" borderId="8" xfId="0" applyFont="1" applyBorder="1" applyAlignment="1" quotePrefix="1">
      <alignment horizontal="center"/>
    </xf>
    <xf numFmtId="164" fontId="2" fillId="0" borderId="10" xfId="0" applyNumberFormat="1" applyFont="1" applyBorder="1" applyAlignment="1">
      <alignment/>
    </xf>
    <xf numFmtId="0" fontId="1" fillId="2" borderId="11" xfId="0" applyFont="1" applyFill="1" applyBorder="1" applyAlignment="1">
      <alignment/>
    </xf>
    <xf numFmtId="164" fontId="1" fillId="2" borderId="12" xfId="0" applyNumberFormat="1" applyFont="1" applyFill="1" applyBorder="1" applyAlignment="1">
      <alignment/>
    </xf>
    <xf numFmtId="164" fontId="1" fillId="2" borderId="13" xfId="0" applyNumberFormat="1" applyFont="1" applyFill="1" applyBorder="1" applyAlignment="1">
      <alignment/>
    </xf>
    <xf numFmtId="10" fontId="1" fillId="2" borderId="14" xfId="19" applyNumberFormat="1" applyFont="1" applyFill="1" applyBorder="1" applyAlignment="1">
      <alignment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2" fillId="0" borderId="15" xfId="0" applyFont="1" applyBorder="1" applyAlignment="1">
      <alignment/>
    </xf>
    <xf numFmtId="17" fontId="3" fillId="0" borderId="11" xfId="0" applyNumberFormat="1" applyFont="1" applyBorder="1" applyAlignment="1">
      <alignment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3" fillId="0" borderId="22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0" xfId="0" applyFont="1" applyBorder="1" applyAlignment="1">
      <alignment/>
    </xf>
    <xf numFmtId="49" fontId="3" fillId="0" borderId="22" xfId="0" applyNumberFormat="1" applyFont="1" applyBorder="1" applyAlignment="1">
      <alignment horizontal="center"/>
    </xf>
    <xf numFmtId="0" fontId="2" fillId="0" borderId="26" xfId="0" applyFont="1" applyBorder="1" applyAlignment="1">
      <alignment/>
    </xf>
    <xf numFmtId="164" fontId="2" fillId="0" borderId="27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1" fillId="0" borderId="9" xfId="0" applyFont="1" applyBorder="1" applyAlignment="1" quotePrefix="1">
      <alignment horizontal="center"/>
    </xf>
    <xf numFmtId="17" fontId="3" fillId="0" borderId="22" xfId="0" applyNumberFormat="1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17" fontId="3" fillId="0" borderId="22" xfId="0" applyNumberFormat="1" applyFont="1" applyBorder="1" applyAlignment="1">
      <alignment/>
    </xf>
    <xf numFmtId="164" fontId="2" fillId="0" borderId="28" xfId="0" applyNumberFormat="1" applyFont="1" applyBorder="1" applyAlignment="1">
      <alignment/>
    </xf>
    <xf numFmtId="164" fontId="2" fillId="0" borderId="29" xfId="0" applyNumberFormat="1" applyFont="1" applyBorder="1" applyAlignment="1">
      <alignment/>
    </xf>
    <xf numFmtId="164" fontId="2" fillId="0" borderId="30" xfId="0" applyNumberFormat="1" applyFont="1" applyBorder="1" applyAlignment="1">
      <alignment/>
    </xf>
    <xf numFmtId="10" fontId="2" fillId="0" borderId="5" xfId="19" applyNumberFormat="1" applyFont="1" applyBorder="1" applyAlignment="1">
      <alignment horizontal="right"/>
    </xf>
    <xf numFmtId="10" fontId="1" fillId="2" borderId="14" xfId="19" applyNumberFormat="1" applyFont="1" applyFill="1" applyBorder="1" applyAlignment="1">
      <alignment horizontal="right"/>
    </xf>
    <xf numFmtId="10" fontId="2" fillId="0" borderId="3" xfId="19" applyNumberFormat="1" applyFont="1" applyBorder="1" applyAlignment="1">
      <alignment horizontal="right"/>
    </xf>
    <xf numFmtId="10" fontId="2" fillId="0" borderId="4" xfId="19" applyNumberFormat="1" applyFont="1" applyBorder="1" applyAlignment="1">
      <alignment horizontal="right"/>
    </xf>
    <xf numFmtId="10" fontId="1" fillId="0" borderId="5" xfId="19" applyNumberFormat="1" applyFont="1" applyBorder="1" applyAlignment="1">
      <alignment horizontal="right"/>
    </xf>
    <xf numFmtId="10" fontId="1" fillId="2" borderId="12" xfId="19" applyNumberFormat="1" applyFont="1" applyFill="1" applyBorder="1" applyAlignment="1">
      <alignment horizontal="right"/>
    </xf>
    <xf numFmtId="10" fontId="1" fillId="2" borderId="13" xfId="19" applyNumberFormat="1" applyFont="1" applyFill="1" applyBorder="1" applyAlignment="1">
      <alignment horizontal="right"/>
    </xf>
    <xf numFmtId="0" fontId="2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9"/>
  <sheetViews>
    <sheetView tabSelected="1" zoomScale="75" zoomScaleNormal="75" workbookViewId="0" topLeftCell="A1">
      <pane xSplit="1" topLeftCell="B1" activePane="topRight" state="frozen"/>
      <selection pane="topLeft" activeCell="A1" sqref="A1"/>
      <selection pane="topRight" activeCell="D31" sqref="D31"/>
    </sheetView>
  </sheetViews>
  <sheetFormatPr defaultColWidth="9.140625" defaultRowHeight="12.75"/>
  <cols>
    <col min="1" max="1" width="51.28125" style="23" customWidth="1"/>
    <col min="2" max="2" width="17.57421875" style="33" bestFit="1" customWidth="1"/>
    <col min="3" max="3" width="15.8515625" style="1" bestFit="1" customWidth="1"/>
    <col min="4" max="5" width="14.421875" style="1" bestFit="1" customWidth="1"/>
    <col min="6" max="6" width="9.28125" style="1" bestFit="1" customWidth="1"/>
    <col min="7" max="7" width="18.00390625" style="1" bestFit="1" customWidth="1"/>
    <col min="8" max="8" width="14.421875" style="1" bestFit="1" customWidth="1"/>
    <col min="9" max="9" width="15.7109375" style="1" bestFit="1" customWidth="1"/>
    <col min="10" max="10" width="14.57421875" style="1" bestFit="1" customWidth="1"/>
    <col min="11" max="11" width="9.28125" style="1" bestFit="1" customWidth="1"/>
    <col min="12" max="12" width="10.28125" style="1" bestFit="1" customWidth="1"/>
    <col min="13" max="13" width="10.57421875" style="1" bestFit="1" customWidth="1"/>
    <col min="14" max="14" width="10.00390625" style="1" bestFit="1" customWidth="1"/>
    <col min="15" max="16384" width="9.140625" style="1" customWidth="1"/>
  </cols>
  <sheetData>
    <row r="1" spans="1:14" s="37" customFormat="1" ht="16.5" thickBot="1" thickTop="1">
      <c r="A1" s="24" t="s">
        <v>19</v>
      </c>
      <c r="B1" s="41"/>
      <c r="C1" s="28"/>
      <c r="D1" s="34" t="s">
        <v>31</v>
      </c>
      <c r="E1" s="29"/>
      <c r="F1" s="30"/>
      <c r="G1" s="29"/>
      <c r="H1" s="31"/>
      <c r="I1" s="34" t="s">
        <v>17</v>
      </c>
      <c r="J1" s="29"/>
      <c r="K1" s="30"/>
      <c r="L1" s="31"/>
      <c r="M1" s="28" t="s">
        <v>12</v>
      </c>
      <c r="N1" s="30"/>
    </row>
    <row r="2" spans="1:14" s="33" customFormat="1" ht="15.75" thickTop="1">
      <c r="A2" s="19" t="s">
        <v>0</v>
      </c>
      <c r="B2" s="25" t="s">
        <v>21</v>
      </c>
      <c r="C2" s="25" t="s">
        <v>20</v>
      </c>
      <c r="D2" s="26" t="s">
        <v>2</v>
      </c>
      <c r="E2" s="26" t="s">
        <v>3</v>
      </c>
      <c r="F2" s="27" t="s">
        <v>10</v>
      </c>
      <c r="G2" s="25" t="s">
        <v>21</v>
      </c>
      <c r="H2" s="25" t="s">
        <v>20</v>
      </c>
      <c r="I2" s="26" t="s">
        <v>2</v>
      </c>
      <c r="J2" s="26" t="s">
        <v>3</v>
      </c>
      <c r="K2" s="27" t="s">
        <v>10</v>
      </c>
      <c r="L2" s="25" t="s">
        <v>1</v>
      </c>
      <c r="M2" s="26" t="s">
        <v>2</v>
      </c>
      <c r="N2" s="27" t="s">
        <v>3</v>
      </c>
    </row>
    <row r="3" spans="1:14" s="33" customFormat="1" ht="15.75" thickBot="1">
      <c r="A3" s="8" t="s">
        <v>4</v>
      </c>
      <c r="B3" s="9" t="s">
        <v>5</v>
      </c>
      <c r="C3" s="9" t="s">
        <v>5</v>
      </c>
      <c r="D3" s="10" t="s">
        <v>6</v>
      </c>
      <c r="E3" s="10"/>
      <c r="F3" s="11" t="s">
        <v>11</v>
      </c>
      <c r="G3" s="9" t="s">
        <v>5</v>
      </c>
      <c r="H3" s="9" t="s">
        <v>5</v>
      </c>
      <c r="I3" s="10" t="s">
        <v>6</v>
      </c>
      <c r="J3" s="10"/>
      <c r="K3" s="11" t="s">
        <v>11</v>
      </c>
      <c r="L3" s="12" t="s">
        <v>7</v>
      </c>
      <c r="M3" s="13" t="s">
        <v>7</v>
      </c>
      <c r="N3" s="38" t="s">
        <v>7</v>
      </c>
    </row>
    <row r="4" spans="1:15" s="33" customFormat="1" ht="15.75" thickTop="1">
      <c r="A4" s="20" t="s">
        <v>22</v>
      </c>
      <c r="B4" s="42">
        <v>27926.27</v>
      </c>
      <c r="C4" s="5">
        <v>3821.58</v>
      </c>
      <c r="D4" s="6">
        <v>200.05</v>
      </c>
      <c r="E4" s="6">
        <f>SUM(B4:D4)</f>
        <v>31947.899999999998</v>
      </c>
      <c r="F4" s="45">
        <f>IF(E$18=0,"0.00%",E4/E$18)</f>
        <v>0.020953628264772657</v>
      </c>
      <c r="G4" s="42">
        <v>23396.92</v>
      </c>
      <c r="H4" s="5">
        <v>1872.68</v>
      </c>
      <c r="I4" s="6">
        <v>645.16</v>
      </c>
      <c r="J4" s="6">
        <f>SUM(G4:I4)</f>
        <v>25914.76</v>
      </c>
      <c r="K4" s="7">
        <f>IF(J$18=0,"0.00%",J4/J$18)</f>
        <v>0.0173685694638526</v>
      </c>
      <c r="L4" s="47">
        <f>IF(H4=0,"0.00%",(B4+C4)/(G4+H4)-1)</f>
        <v>0.2563653560008865</v>
      </c>
      <c r="M4" s="48">
        <f>IF(I4=0,"0.00%",D4/I4-1)</f>
        <v>-0.6899218798437596</v>
      </c>
      <c r="N4" s="49">
        <f>IF(J4=0,"0.00%",E4/J4-1)</f>
        <v>0.23280709526154197</v>
      </c>
      <c r="O4" s="1"/>
    </row>
    <row r="5" spans="1:15" s="33" customFormat="1" ht="15">
      <c r="A5" s="21" t="s">
        <v>23</v>
      </c>
      <c r="B5" s="43">
        <v>374436.1</v>
      </c>
      <c r="C5" s="2">
        <v>0</v>
      </c>
      <c r="D5" s="3">
        <v>234207.73</v>
      </c>
      <c r="E5" s="6">
        <f aca="true" t="shared" si="0" ref="E5:E17">SUM(B5:D5)</f>
        <v>608643.83</v>
      </c>
      <c r="F5" s="45">
        <f aca="true" t="shared" si="1" ref="F5:F17">IF(E$18=0,"0.00%",E5/E$18)</f>
        <v>0.39919044943384335</v>
      </c>
      <c r="G5" s="43">
        <v>369060.97</v>
      </c>
      <c r="H5" s="2">
        <v>0</v>
      </c>
      <c r="I5" s="3">
        <v>241882.35</v>
      </c>
      <c r="J5" s="6">
        <f aca="true" t="shared" si="2" ref="J5:J17">SUM(G5:I5)</f>
        <v>610943.32</v>
      </c>
      <c r="K5" s="7">
        <f aca="true" t="shared" si="3" ref="K5:K17">IF(J$18=0,"0.00%",J5/J$18)</f>
        <v>0.4094659372456749</v>
      </c>
      <c r="L5" s="47" t="str">
        <f aca="true" t="shared" si="4" ref="L5:L17">IF(H5=0,"0.00%",(B5+C5)/(G5+H5)-1)</f>
        <v>0.00%</v>
      </c>
      <c r="M5" s="48">
        <f aca="true" t="shared" si="5" ref="M5:M17">IF(I5=0,"0.00%",D5/I5-1)</f>
        <v>-0.03172873093055362</v>
      </c>
      <c r="N5" s="49">
        <f aca="true" t="shared" si="6" ref="N5:N17">IF(J5=0,"0.00%",E5/J5-1)</f>
        <v>-0.0037638352441597966</v>
      </c>
      <c r="O5" s="1"/>
    </row>
    <row r="6" spans="1:15" s="33" customFormat="1" ht="15">
      <c r="A6" s="21" t="s">
        <v>24</v>
      </c>
      <c r="B6" s="43">
        <v>1345.61</v>
      </c>
      <c r="C6" s="2">
        <v>0</v>
      </c>
      <c r="D6" s="3">
        <v>17203.21</v>
      </c>
      <c r="E6" s="6">
        <f t="shared" si="0"/>
        <v>18548.82</v>
      </c>
      <c r="F6" s="45">
        <f t="shared" si="1"/>
        <v>0.012165590822250614</v>
      </c>
      <c r="G6" s="43">
        <v>1650.58</v>
      </c>
      <c r="H6" s="2">
        <v>0</v>
      </c>
      <c r="I6" s="3">
        <v>18342.94</v>
      </c>
      <c r="J6" s="6">
        <f t="shared" si="2"/>
        <v>19993.519999999997</v>
      </c>
      <c r="K6" s="7">
        <f t="shared" si="3"/>
        <v>0.013400040785518607</v>
      </c>
      <c r="L6" s="47" t="str">
        <f t="shared" si="4"/>
        <v>0.00%</v>
      </c>
      <c r="M6" s="48">
        <f t="shared" si="5"/>
        <v>-0.062134532414105936</v>
      </c>
      <c r="N6" s="49">
        <f t="shared" si="6"/>
        <v>-0.07225841172539893</v>
      </c>
      <c r="O6" s="1"/>
    </row>
    <row r="7" spans="1:15" s="33" customFormat="1" ht="15">
      <c r="A7" s="21" t="s">
        <v>15</v>
      </c>
      <c r="B7" s="43">
        <v>6271.6</v>
      </c>
      <c r="C7" s="2">
        <v>14958.59</v>
      </c>
      <c r="D7" s="3">
        <v>5239.95</v>
      </c>
      <c r="E7" s="6">
        <f t="shared" si="0"/>
        <v>26470.140000000003</v>
      </c>
      <c r="F7" s="45">
        <f t="shared" si="1"/>
        <v>0.017360936827662835</v>
      </c>
      <c r="G7" s="43">
        <v>7555.29</v>
      </c>
      <c r="H7" s="2">
        <v>13424.35</v>
      </c>
      <c r="I7" s="3">
        <v>9374.07</v>
      </c>
      <c r="J7" s="6">
        <f t="shared" si="2"/>
        <v>30353.71</v>
      </c>
      <c r="K7" s="7">
        <f t="shared" si="3"/>
        <v>0.02034363893860631</v>
      </c>
      <c r="L7" s="47">
        <f t="shared" si="4"/>
        <v>0.01194253094905351</v>
      </c>
      <c r="M7" s="48">
        <f t="shared" si="5"/>
        <v>-0.4410165488416451</v>
      </c>
      <c r="N7" s="49">
        <f t="shared" si="6"/>
        <v>-0.12794383289555034</v>
      </c>
      <c r="O7" s="1"/>
    </row>
    <row r="8" spans="1:15" s="33" customFormat="1" ht="15">
      <c r="A8" s="21" t="s">
        <v>16</v>
      </c>
      <c r="B8" s="43">
        <v>249.9</v>
      </c>
      <c r="C8" s="2">
        <v>44</v>
      </c>
      <c r="D8" s="3">
        <v>149.31</v>
      </c>
      <c r="E8" s="6">
        <f t="shared" si="0"/>
        <v>443.21</v>
      </c>
      <c r="F8" s="45">
        <f t="shared" si="1"/>
        <v>0.000290687575184281</v>
      </c>
      <c r="G8" s="43">
        <v>191.19</v>
      </c>
      <c r="H8" s="2">
        <v>32.4</v>
      </c>
      <c r="I8" s="3">
        <v>532.5</v>
      </c>
      <c r="J8" s="6">
        <f t="shared" si="2"/>
        <v>756.09</v>
      </c>
      <c r="K8" s="7">
        <f t="shared" si="3"/>
        <v>0.0005067460275890772</v>
      </c>
      <c r="L8" s="47">
        <f t="shared" si="4"/>
        <v>0.3144595017666263</v>
      </c>
      <c r="M8" s="48">
        <f t="shared" si="5"/>
        <v>-0.719605633802817</v>
      </c>
      <c r="N8" s="49">
        <f t="shared" si="6"/>
        <v>-0.4138131703897685</v>
      </c>
      <c r="O8" s="1"/>
    </row>
    <row r="9" spans="1:15" s="33" customFormat="1" ht="15">
      <c r="A9" s="21" t="s">
        <v>25</v>
      </c>
      <c r="B9" s="43">
        <v>153.85</v>
      </c>
      <c r="C9" s="2">
        <v>149.9</v>
      </c>
      <c r="D9" s="3">
        <v>44</v>
      </c>
      <c r="E9" s="6">
        <f t="shared" si="0"/>
        <v>347.75</v>
      </c>
      <c r="F9" s="45">
        <f t="shared" si="1"/>
        <v>0.00022807834721764786</v>
      </c>
      <c r="G9" s="43">
        <v>385.21</v>
      </c>
      <c r="H9" s="2">
        <v>16.95</v>
      </c>
      <c r="I9" s="3">
        <v>44.69</v>
      </c>
      <c r="J9" s="6">
        <f t="shared" si="2"/>
        <v>446.84999999999997</v>
      </c>
      <c r="K9" s="7">
        <f t="shared" si="3"/>
        <v>0.0002994874451826887</v>
      </c>
      <c r="L9" s="47">
        <f t="shared" si="4"/>
        <v>-0.24470360055699214</v>
      </c>
      <c r="M9" s="48">
        <f t="shared" si="5"/>
        <v>-0.015439695681360388</v>
      </c>
      <c r="N9" s="49">
        <f t="shared" si="6"/>
        <v>-0.22177464473536979</v>
      </c>
      <c r="O9" s="1"/>
    </row>
    <row r="10" spans="1:15" s="33" customFormat="1" ht="15">
      <c r="A10" s="21" t="s">
        <v>13</v>
      </c>
      <c r="B10" s="43">
        <v>45272.05</v>
      </c>
      <c r="C10" s="2">
        <v>1987.8</v>
      </c>
      <c r="D10" s="3">
        <v>31946.52</v>
      </c>
      <c r="E10" s="6">
        <f t="shared" si="0"/>
        <v>79206.37000000001</v>
      </c>
      <c r="F10" s="45">
        <f t="shared" si="1"/>
        <v>0.051948980470767764</v>
      </c>
      <c r="G10" s="43">
        <v>51279.28</v>
      </c>
      <c r="H10" s="2">
        <v>844.18</v>
      </c>
      <c r="I10" s="3">
        <v>33036.34</v>
      </c>
      <c r="J10" s="6">
        <f t="shared" si="2"/>
        <v>85159.79999999999</v>
      </c>
      <c r="K10" s="7">
        <f t="shared" si="3"/>
        <v>0.05707573220156368</v>
      </c>
      <c r="L10" s="47">
        <f t="shared" si="4"/>
        <v>-0.0933094234342845</v>
      </c>
      <c r="M10" s="48">
        <f t="shared" si="5"/>
        <v>-0.032988521125524084</v>
      </c>
      <c r="N10" s="49">
        <f t="shared" si="6"/>
        <v>-0.06990892416374839</v>
      </c>
      <c r="O10" s="1"/>
    </row>
    <row r="11" spans="1:15" s="33" customFormat="1" ht="15">
      <c r="A11" s="21" t="s">
        <v>30</v>
      </c>
      <c r="B11" s="43">
        <v>13643.82</v>
      </c>
      <c r="C11" s="2">
        <v>1378.5</v>
      </c>
      <c r="D11" s="3">
        <v>435.78</v>
      </c>
      <c r="E11" s="6">
        <f t="shared" si="0"/>
        <v>15458.1</v>
      </c>
      <c r="F11" s="45">
        <f t="shared" si="1"/>
        <v>0.010138484253415162</v>
      </c>
      <c r="G11" s="43">
        <v>6179.6</v>
      </c>
      <c r="H11" s="2">
        <v>1308.51</v>
      </c>
      <c r="I11" s="3">
        <v>893.33</v>
      </c>
      <c r="J11" s="6">
        <f t="shared" si="2"/>
        <v>8381.44</v>
      </c>
      <c r="K11" s="7">
        <f t="shared" si="3"/>
        <v>0.00561740193029427</v>
      </c>
      <c r="L11" s="47">
        <f t="shared" si="4"/>
        <v>1.006156426655057</v>
      </c>
      <c r="M11" s="48">
        <f t="shared" si="5"/>
        <v>-0.5121847469580111</v>
      </c>
      <c r="N11" s="49">
        <f t="shared" si="6"/>
        <v>0.8443250801771534</v>
      </c>
      <c r="O11" s="1"/>
    </row>
    <row r="12" spans="1:15" s="33" customFormat="1" ht="15">
      <c r="A12" s="21" t="s">
        <v>26</v>
      </c>
      <c r="B12" s="43">
        <v>13892.94</v>
      </c>
      <c r="C12" s="2">
        <v>2360.31</v>
      </c>
      <c r="D12" s="3">
        <v>17805.59</v>
      </c>
      <c r="E12" s="6">
        <f t="shared" si="0"/>
        <v>34058.84</v>
      </c>
      <c r="F12" s="45">
        <f t="shared" si="1"/>
        <v>0.022338127779583935</v>
      </c>
      <c r="G12" s="43">
        <v>22462.74</v>
      </c>
      <c r="H12" s="2">
        <v>3379.51</v>
      </c>
      <c r="I12" s="3">
        <v>8480.39</v>
      </c>
      <c r="J12" s="6">
        <f t="shared" si="2"/>
        <v>34322.64</v>
      </c>
      <c r="K12" s="7">
        <f t="shared" si="3"/>
        <v>0.023003691989538232</v>
      </c>
      <c r="L12" s="47">
        <f t="shared" si="4"/>
        <v>-0.3710590215635249</v>
      </c>
      <c r="M12" s="48">
        <f t="shared" si="5"/>
        <v>1.0996192392095177</v>
      </c>
      <c r="N12" s="49">
        <f t="shared" si="6"/>
        <v>-0.007685888964252263</v>
      </c>
      <c r="O12" s="1"/>
    </row>
    <row r="13" spans="1:15" s="33" customFormat="1" ht="15">
      <c r="A13" s="21" t="s">
        <v>27</v>
      </c>
      <c r="B13" s="43">
        <v>1659.9</v>
      </c>
      <c r="C13" s="2">
        <v>594.27</v>
      </c>
      <c r="D13" s="3">
        <v>463.32</v>
      </c>
      <c r="E13" s="6">
        <f t="shared" si="0"/>
        <v>2717.4900000000002</v>
      </c>
      <c r="F13" s="45">
        <f t="shared" si="1"/>
        <v>0.0017823166866441005</v>
      </c>
      <c r="G13" s="43">
        <v>1774.67</v>
      </c>
      <c r="H13" s="2">
        <v>191</v>
      </c>
      <c r="I13" s="3">
        <v>578.01</v>
      </c>
      <c r="J13" s="6">
        <f t="shared" si="2"/>
        <v>2543.6800000000003</v>
      </c>
      <c r="K13" s="7">
        <f t="shared" si="3"/>
        <v>0.0017048231499659878</v>
      </c>
      <c r="L13" s="47">
        <f t="shared" si="4"/>
        <v>0.14676929494777857</v>
      </c>
      <c r="M13" s="48">
        <f t="shared" si="5"/>
        <v>-0.1984221726267712</v>
      </c>
      <c r="N13" s="49">
        <f t="shared" si="6"/>
        <v>0.06833013586614656</v>
      </c>
      <c r="O13" s="1"/>
    </row>
    <row r="14" spans="1:15" s="33" customFormat="1" ht="15">
      <c r="A14" s="21" t="s">
        <v>28</v>
      </c>
      <c r="B14" s="43">
        <v>260072.8</v>
      </c>
      <c r="C14" s="2">
        <v>0</v>
      </c>
      <c r="D14" s="3">
        <v>4483.97</v>
      </c>
      <c r="E14" s="6">
        <f t="shared" si="0"/>
        <v>264556.76999999996</v>
      </c>
      <c r="F14" s="45">
        <f t="shared" si="1"/>
        <v>0.1735145099837222</v>
      </c>
      <c r="G14" s="43">
        <v>246177.89</v>
      </c>
      <c r="H14" s="2">
        <v>44.97</v>
      </c>
      <c r="I14" s="3">
        <v>5038.42</v>
      </c>
      <c r="J14" s="6">
        <f t="shared" si="2"/>
        <v>251261.28000000003</v>
      </c>
      <c r="K14" s="7">
        <f t="shared" si="3"/>
        <v>0.1684001316337299</v>
      </c>
      <c r="L14" s="47">
        <f t="shared" si="4"/>
        <v>0.05624961061698319</v>
      </c>
      <c r="M14" s="48">
        <f t="shared" si="5"/>
        <v>-0.11004441868681047</v>
      </c>
      <c r="N14" s="49">
        <f t="shared" si="6"/>
        <v>0.05291499748787376</v>
      </c>
      <c r="O14" s="1"/>
    </row>
    <row r="15" spans="1:15" s="33" customFormat="1" ht="15">
      <c r="A15" s="21" t="s">
        <v>14</v>
      </c>
      <c r="B15" s="43">
        <v>2969.16</v>
      </c>
      <c r="C15" s="2">
        <v>9917.2</v>
      </c>
      <c r="D15" s="3">
        <v>2048.14</v>
      </c>
      <c r="E15" s="6">
        <f t="shared" si="0"/>
        <v>14934.5</v>
      </c>
      <c r="F15" s="45">
        <f t="shared" si="1"/>
        <v>0.009795071391867612</v>
      </c>
      <c r="G15" s="43">
        <v>2744.34</v>
      </c>
      <c r="H15" s="2">
        <v>9502.01</v>
      </c>
      <c r="I15" s="3">
        <v>2997.49</v>
      </c>
      <c r="J15" s="6">
        <f t="shared" si="2"/>
        <v>15243.84</v>
      </c>
      <c r="K15" s="7">
        <f t="shared" si="3"/>
        <v>0.010216714101764971</v>
      </c>
      <c r="L15" s="47">
        <f t="shared" si="4"/>
        <v>0.05226128601583335</v>
      </c>
      <c r="M15" s="48">
        <f t="shared" si="5"/>
        <v>-0.3167149848706752</v>
      </c>
      <c r="N15" s="49">
        <f t="shared" si="6"/>
        <v>-0.020292787119256084</v>
      </c>
      <c r="O15" s="1"/>
    </row>
    <row r="16" spans="1:15" s="33" customFormat="1" ht="15">
      <c r="A16" s="21" t="s">
        <v>29</v>
      </c>
      <c r="B16" s="43">
        <v>224801.59</v>
      </c>
      <c r="C16" s="2">
        <v>0</v>
      </c>
      <c r="D16" s="14">
        <v>200953.66</v>
      </c>
      <c r="E16" s="6">
        <f t="shared" si="0"/>
        <v>425755.25</v>
      </c>
      <c r="F16" s="45">
        <f t="shared" si="1"/>
        <v>0.27923955065201</v>
      </c>
      <c r="G16" s="43">
        <v>27302.52</v>
      </c>
      <c r="H16" s="2">
        <v>0</v>
      </c>
      <c r="I16" s="14">
        <v>368096.1</v>
      </c>
      <c r="J16" s="6">
        <f t="shared" si="2"/>
        <v>395398.62</v>
      </c>
      <c r="K16" s="7">
        <f t="shared" si="3"/>
        <v>0.2650037429396011</v>
      </c>
      <c r="L16" s="47" t="str">
        <f t="shared" si="4"/>
        <v>0.00%</v>
      </c>
      <c r="M16" s="48">
        <f t="shared" si="5"/>
        <v>-0.45407283587085</v>
      </c>
      <c r="N16" s="49">
        <f t="shared" si="6"/>
        <v>0.07677474949204433</v>
      </c>
      <c r="O16" s="1"/>
    </row>
    <row r="17" spans="1:15" s="33" customFormat="1" ht="15.75" thickBot="1">
      <c r="A17" s="22" t="s">
        <v>9</v>
      </c>
      <c r="B17" s="44">
        <v>898.23</v>
      </c>
      <c r="C17" s="2">
        <v>455.43</v>
      </c>
      <c r="D17" s="36">
        <v>252.74</v>
      </c>
      <c r="E17" s="6">
        <f t="shared" si="0"/>
        <v>1606.4</v>
      </c>
      <c r="F17" s="45">
        <f t="shared" si="1"/>
        <v>0.001053587511058029</v>
      </c>
      <c r="G17" s="44">
        <v>9531.22</v>
      </c>
      <c r="H17" s="2">
        <v>1024.54</v>
      </c>
      <c r="I17" s="36">
        <v>773.88</v>
      </c>
      <c r="J17" s="6">
        <f t="shared" si="2"/>
        <v>11329.639999999998</v>
      </c>
      <c r="K17" s="7">
        <f t="shared" si="3"/>
        <v>0.007593342147117817</v>
      </c>
      <c r="L17" s="47">
        <f t="shared" si="4"/>
        <v>-0.8717610101025411</v>
      </c>
      <c r="M17" s="48">
        <f t="shared" si="5"/>
        <v>-0.6734118984855533</v>
      </c>
      <c r="N17" s="49">
        <f t="shared" si="6"/>
        <v>-0.8582126175235929</v>
      </c>
      <c r="O17" s="1"/>
    </row>
    <row r="18" spans="1:15" s="33" customFormat="1" ht="16.5" thickBot="1" thickTop="1">
      <c r="A18" s="15" t="s">
        <v>8</v>
      </c>
      <c r="B18" s="16">
        <f>SUM(B4:B17)</f>
        <v>973593.82</v>
      </c>
      <c r="C18" s="16">
        <f>SUM(C4:C17)</f>
        <v>35667.58</v>
      </c>
      <c r="D18" s="17">
        <f>SUM(D4:D17)</f>
        <v>515433.9700000001</v>
      </c>
      <c r="E18" s="17">
        <f>SUM(E4:E17)</f>
        <v>1524695.3699999996</v>
      </c>
      <c r="F18" s="46">
        <f>IF(E$18=0,"0.00%",E18/E$18)</f>
        <v>1</v>
      </c>
      <c r="G18" s="16">
        <f>SUM(G4:G17)</f>
        <v>769692.4199999998</v>
      </c>
      <c r="H18" s="16">
        <f>SUM(H4:H17)</f>
        <v>31641.100000000006</v>
      </c>
      <c r="I18" s="17">
        <f>SUM(I4:I17)</f>
        <v>690715.67</v>
      </c>
      <c r="J18" s="17">
        <f>SUM(J4:J17)</f>
        <v>1492049.1899999997</v>
      </c>
      <c r="K18" s="18">
        <f>IF(J$18=0,"0.00%",J18/J$18)</f>
        <v>1</v>
      </c>
      <c r="L18" s="50">
        <f>IF(H18=0,"0.00%",(B18+C18)/(G18+H18)-1)</f>
        <v>0.2594773272432185</v>
      </c>
      <c r="M18" s="51">
        <f>IF(I18=0,"0.00%",D18/I18-1)</f>
        <v>-0.2537682401211485</v>
      </c>
      <c r="N18" s="46">
        <f>IF(J18=0,"0.00%",E18/J18-1)</f>
        <v>0.021880096325778586</v>
      </c>
      <c r="O18" s="35"/>
    </row>
    <row r="19" spans="1:15" s="33" customFormat="1" ht="15.75" thickBot="1" thickTop="1">
      <c r="A19" s="32"/>
      <c r="B19" s="32"/>
      <c r="C19" s="32"/>
      <c r="D19" s="1"/>
      <c r="E19" s="1"/>
      <c r="F19" s="4"/>
      <c r="G19" s="4"/>
      <c r="H19" s="1"/>
      <c r="I19" s="1"/>
      <c r="J19" s="1"/>
      <c r="K19" s="1"/>
      <c r="L19" s="52"/>
      <c r="M19" s="52"/>
      <c r="N19" s="52"/>
      <c r="O19" s="1"/>
    </row>
    <row r="20" spans="1:15" s="33" customFormat="1" ht="16.5" thickBot="1" thickTop="1">
      <c r="A20" s="24" t="s">
        <v>19</v>
      </c>
      <c r="B20" s="41"/>
      <c r="C20" s="28"/>
      <c r="D20" s="39" t="s">
        <v>32</v>
      </c>
      <c r="E20" s="29"/>
      <c r="F20" s="30"/>
      <c r="G20" s="29"/>
      <c r="H20" s="31"/>
      <c r="I20" s="40" t="s">
        <v>18</v>
      </c>
      <c r="J20" s="29"/>
      <c r="K20" s="30"/>
      <c r="L20" s="31"/>
      <c r="M20" s="28" t="s">
        <v>12</v>
      </c>
      <c r="N20" s="30"/>
      <c r="O20" s="1"/>
    </row>
    <row r="21" spans="1:15" s="33" customFormat="1" ht="15.75" thickTop="1">
      <c r="A21" s="19" t="s">
        <v>0</v>
      </c>
      <c r="B21" s="25" t="s">
        <v>21</v>
      </c>
      <c r="C21" s="25" t="s">
        <v>20</v>
      </c>
      <c r="D21" s="26" t="s">
        <v>2</v>
      </c>
      <c r="E21" s="26" t="s">
        <v>3</v>
      </c>
      <c r="F21" s="27" t="s">
        <v>10</v>
      </c>
      <c r="G21" s="25" t="s">
        <v>21</v>
      </c>
      <c r="H21" s="25" t="s">
        <v>20</v>
      </c>
      <c r="I21" s="26" t="s">
        <v>2</v>
      </c>
      <c r="J21" s="26" t="s">
        <v>3</v>
      </c>
      <c r="K21" s="27" t="s">
        <v>10</v>
      </c>
      <c r="L21" s="25" t="s">
        <v>1</v>
      </c>
      <c r="M21" s="26" t="s">
        <v>2</v>
      </c>
      <c r="N21" s="27" t="s">
        <v>3</v>
      </c>
      <c r="O21" s="1"/>
    </row>
    <row r="22" spans="1:15" s="33" customFormat="1" ht="15.75" thickBot="1">
      <c r="A22" s="8" t="s">
        <v>4</v>
      </c>
      <c r="B22" s="9" t="s">
        <v>5</v>
      </c>
      <c r="C22" s="9" t="s">
        <v>5</v>
      </c>
      <c r="D22" s="10" t="s">
        <v>6</v>
      </c>
      <c r="E22" s="10"/>
      <c r="F22" s="11" t="s">
        <v>11</v>
      </c>
      <c r="G22" s="9" t="s">
        <v>5</v>
      </c>
      <c r="H22" s="9" t="s">
        <v>5</v>
      </c>
      <c r="I22" s="10" t="s">
        <v>6</v>
      </c>
      <c r="J22" s="10"/>
      <c r="K22" s="11" t="s">
        <v>11</v>
      </c>
      <c r="L22" s="12" t="s">
        <v>7</v>
      </c>
      <c r="M22" s="13" t="s">
        <v>7</v>
      </c>
      <c r="N22" s="38" t="s">
        <v>7</v>
      </c>
      <c r="O22" s="1"/>
    </row>
    <row r="23" spans="1:15" s="33" customFormat="1" ht="15.75" thickTop="1">
      <c r="A23" s="20" t="s">
        <v>22</v>
      </c>
      <c r="B23" s="42">
        <v>62470.37</v>
      </c>
      <c r="C23" s="5">
        <v>7868.74</v>
      </c>
      <c r="D23" s="6">
        <v>702.67</v>
      </c>
      <c r="E23" s="6">
        <f>SUM(B23:D23)</f>
        <v>71041.78</v>
      </c>
      <c r="F23" s="45">
        <f>IF(E$37=0,"0.00%",E23/E$37)</f>
        <v>0.019009838551779228</v>
      </c>
      <c r="G23" s="42">
        <v>48685.28</v>
      </c>
      <c r="H23" s="5">
        <v>4578.46</v>
      </c>
      <c r="I23" s="6">
        <v>2530.31</v>
      </c>
      <c r="J23" s="6">
        <f>SUM(G23:I23)</f>
        <v>55794.049999999996</v>
      </c>
      <c r="K23" s="7">
        <f>IF(J$37=0,"0.00%",J23/J$37)</f>
        <v>0.014619214734067461</v>
      </c>
      <c r="L23" s="47">
        <f>IF(H23=0,"0.00%",(B23+C23)/(G23+H23)-1)</f>
        <v>0.3205815062930242</v>
      </c>
      <c r="M23" s="48">
        <f>IF(I23=0,"0.00%",D23/I23-1)</f>
        <v>-0.722298848757662</v>
      </c>
      <c r="N23" s="49">
        <f>IF(J23=0,"0.00%",E23/J23-1)</f>
        <v>0.2732859507420595</v>
      </c>
      <c r="O23" s="1"/>
    </row>
    <row r="24" spans="1:15" s="33" customFormat="1" ht="15">
      <c r="A24" s="21" t="s">
        <v>23</v>
      </c>
      <c r="B24" s="43">
        <v>924430.93</v>
      </c>
      <c r="C24" s="2">
        <v>0</v>
      </c>
      <c r="D24" s="3">
        <v>599640.07</v>
      </c>
      <c r="E24" s="6">
        <f aca="true" t="shared" si="7" ref="E24:E36">SUM(B24:D24)</f>
        <v>1524071</v>
      </c>
      <c r="F24" s="45">
        <f aca="true" t="shared" si="8" ref="F24:F36">IF(E$37=0,"0.00%",E24/E$37)</f>
        <v>0.407821195519717</v>
      </c>
      <c r="G24" s="43">
        <f>683112.32+307532.42</f>
        <v>990644.74</v>
      </c>
      <c r="H24" s="2">
        <v>0</v>
      </c>
      <c r="I24" s="3">
        <v>607209.14</v>
      </c>
      <c r="J24" s="6">
        <f aca="true" t="shared" si="9" ref="J24:J36">SUM(G24:I24)</f>
        <v>1597853.88</v>
      </c>
      <c r="K24" s="7">
        <f aca="true" t="shared" si="10" ref="K24:K36">IF(J$37=0,"0.00%",J24/J$37)</f>
        <v>0.4186713275946604</v>
      </c>
      <c r="L24" s="47" t="str">
        <f aca="true" t="shared" si="11" ref="L24:L36">IF(H24=0,"0.00%",(B24+C24)/(G24+H24)-1)</f>
        <v>0.00%</v>
      </c>
      <c r="M24" s="48">
        <f aca="true" t="shared" si="12" ref="M24:M36">IF(I24=0,"0.00%",D24/I24-1)</f>
        <v>-0.012465342665955337</v>
      </c>
      <c r="N24" s="49">
        <f aca="true" t="shared" si="13" ref="N24:N36">IF(J24=0,"0.00%",E24/J24-1)</f>
        <v>-0.04617623734155207</v>
      </c>
      <c r="O24" s="1"/>
    </row>
    <row r="25" spans="1:15" s="33" customFormat="1" ht="15">
      <c r="A25" s="21" t="s">
        <v>24</v>
      </c>
      <c r="B25" s="43">
        <v>2624.75</v>
      </c>
      <c r="C25" s="2">
        <v>0</v>
      </c>
      <c r="D25" s="3">
        <v>37181.37</v>
      </c>
      <c r="E25" s="6">
        <f t="shared" si="7"/>
        <v>39806.12</v>
      </c>
      <c r="F25" s="45">
        <f t="shared" si="8"/>
        <v>0.010651590016082794</v>
      </c>
      <c r="G25" s="43">
        <f>1568.2+2581.32</f>
        <v>4149.52</v>
      </c>
      <c r="H25" s="2">
        <v>0</v>
      </c>
      <c r="I25" s="3">
        <v>41274</v>
      </c>
      <c r="J25" s="6">
        <f t="shared" si="9"/>
        <v>45423.520000000004</v>
      </c>
      <c r="K25" s="7">
        <f t="shared" si="10"/>
        <v>0.011901917728811731</v>
      </c>
      <c r="L25" s="47" t="str">
        <f t="shared" si="11"/>
        <v>0.00%</v>
      </c>
      <c r="M25" s="48">
        <f t="shared" si="12"/>
        <v>-0.09915758104375627</v>
      </c>
      <c r="N25" s="49">
        <f t="shared" si="13"/>
        <v>-0.12366721029105632</v>
      </c>
      <c r="O25" s="1"/>
    </row>
    <row r="26" spans="1:15" s="33" customFormat="1" ht="15">
      <c r="A26" s="21" t="s">
        <v>15</v>
      </c>
      <c r="B26" s="43">
        <v>17532.28</v>
      </c>
      <c r="C26" s="2">
        <v>33469.91</v>
      </c>
      <c r="D26" s="3">
        <v>13793.05</v>
      </c>
      <c r="E26" s="6">
        <f t="shared" si="7"/>
        <v>64795.240000000005</v>
      </c>
      <c r="F26" s="45">
        <f t="shared" si="8"/>
        <v>0.017338347255992006</v>
      </c>
      <c r="G26" s="43">
        <v>15411.49</v>
      </c>
      <c r="H26" s="2">
        <v>32597.03</v>
      </c>
      <c r="I26" s="3">
        <v>27153.72</v>
      </c>
      <c r="J26" s="6">
        <f t="shared" si="9"/>
        <v>75162.23999999999</v>
      </c>
      <c r="K26" s="7">
        <f t="shared" si="10"/>
        <v>0.019694087926105285</v>
      </c>
      <c r="L26" s="47">
        <f t="shared" si="11"/>
        <v>0.062357056622449614</v>
      </c>
      <c r="M26" s="48">
        <f t="shared" si="12"/>
        <v>-0.492038291622658</v>
      </c>
      <c r="N26" s="49">
        <f t="shared" si="13"/>
        <v>-0.1379283001677436</v>
      </c>
      <c r="O26" s="1"/>
    </row>
    <row r="27" spans="1:15" s="33" customFormat="1" ht="15">
      <c r="A27" s="21" t="s">
        <v>16</v>
      </c>
      <c r="B27" s="43">
        <v>643.68</v>
      </c>
      <c r="C27" s="2">
        <v>147.9</v>
      </c>
      <c r="D27" s="3">
        <v>668.58</v>
      </c>
      <c r="E27" s="6">
        <f t="shared" si="7"/>
        <v>1460.1599999999999</v>
      </c>
      <c r="F27" s="45">
        <f t="shared" si="8"/>
        <v>0.0003907194591656622</v>
      </c>
      <c r="G27" s="43">
        <v>417.96</v>
      </c>
      <c r="H27" s="2">
        <v>104.86</v>
      </c>
      <c r="I27" s="3">
        <v>1629.2</v>
      </c>
      <c r="J27" s="6">
        <f t="shared" si="9"/>
        <v>2152.02</v>
      </c>
      <c r="K27" s="7">
        <f t="shared" si="10"/>
        <v>0.0005638745079808306</v>
      </c>
      <c r="L27" s="47">
        <f t="shared" si="11"/>
        <v>0.5140583757316093</v>
      </c>
      <c r="M27" s="48">
        <f t="shared" si="12"/>
        <v>-0.5896268107046403</v>
      </c>
      <c r="N27" s="49">
        <f t="shared" si="13"/>
        <v>-0.3214932946719826</v>
      </c>
      <c r="O27" s="1"/>
    </row>
    <row r="28" spans="1:15" s="33" customFormat="1" ht="15">
      <c r="A28" s="21" t="s">
        <v>25</v>
      </c>
      <c r="B28" s="43">
        <v>493.13</v>
      </c>
      <c r="C28" s="2">
        <v>439.8</v>
      </c>
      <c r="D28" s="3">
        <v>75</v>
      </c>
      <c r="E28" s="6">
        <f t="shared" si="7"/>
        <v>1007.9300000000001</v>
      </c>
      <c r="F28" s="45">
        <f t="shared" si="8"/>
        <v>0.00026970870622181536</v>
      </c>
      <c r="G28" s="43">
        <v>1127.69</v>
      </c>
      <c r="H28" s="2">
        <v>76.84</v>
      </c>
      <c r="I28" s="3">
        <v>248.09</v>
      </c>
      <c r="J28" s="6">
        <f t="shared" si="9"/>
        <v>1452.62</v>
      </c>
      <c r="K28" s="7">
        <f t="shared" si="10"/>
        <v>0.00038061699602378885</v>
      </c>
      <c r="L28" s="47">
        <f t="shared" si="11"/>
        <v>-0.22548213826139651</v>
      </c>
      <c r="M28" s="48">
        <f t="shared" si="12"/>
        <v>-0.6976903543069047</v>
      </c>
      <c r="N28" s="49">
        <f t="shared" si="13"/>
        <v>-0.30612961407663386</v>
      </c>
      <c r="O28" s="1"/>
    </row>
    <row r="29" spans="1:15" s="33" customFormat="1" ht="15">
      <c r="A29" s="21" t="s">
        <v>13</v>
      </c>
      <c r="B29" s="43">
        <v>98323.32</v>
      </c>
      <c r="C29" s="2">
        <v>5450.66</v>
      </c>
      <c r="D29" s="3">
        <v>73350.64</v>
      </c>
      <c r="E29" s="6">
        <f t="shared" si="7"/>
        <v>177124.62</v>
      </c>
      <c r="F29" s="45">
        <f t="shared" si="8"/>
        <v>0.047396200232387845</v>
      </c>
      <c r="G29" s="43">
        <v>130764.95</v>
      </c>
      <c r="H29" s="2">
        <v>2471.01</v>
      </c>
      <c r="I29" s="3">
        <v>84457.1</v>
      </c>
      <c r="J29" s="6">
        <f t="shared" si="9"/>
        <v>217693.06</v>
      </c>
      <c r="K29" s="7">
        <f t="shared" si="10"/>
        <v>0.05704016091780812</v>
      </c>
      <c r="L29" s="47">
        <f t="shared" si="11"/>
        <v>-0.22112633856505393</v>
      </c>
      <c r="M29" s="48">
        <f t="shared" si="12"/>
        <v>-0.1315041601002166</v>
      </c>
      <c r="N29" s="49">
        <f t="shared" si="13"/>
        <v>-0.18635614750419693</v>
      </c>
      <c r="O29" s="1"/>
    </row>
    <row r="30" spans="1:15" s="33" customFormat="1" ht="15">
      <c r="A30" s="21" t="s">
        <v>30</v>
      </c>
      <c r="B30" s="43">
        <v>35753.69</v>
      </c>
      <c r="C30" s="2">
        <v>3354.79</v>
      </c>
      <c r="D30" s="3">
        <v>1029.28</v>
      </c>
      <c r="E30" s="6">
        <f t="shared" si="7"/>
        <v>40137.76</v>
      </c>
      <c r="F30" s="45">
        <f t="shared" si="8"/>
        <v>0.010740332483646416</v>
      </c>
      <c r="G30" s="43">
        <v>22139.01</v>
      </c>
      <c r="H30" s="2">
        <v>3754.52</v>
      </c>
      <c r="I30" s="3">
        <v>2458.38</v>
      </c>
      <c r="J30" s="6">
        <f t="shared" si="9"/>
        <v>28351.91</v>
      </c>
      <c r="K30" s="7">
        <f t="shared" si="10"/>
        <v>0.007428796805590464</v>
      </c>
      <c r="L30" s="47">
        <f t="shared" si="11"/>
        <v>0.5103572205102975</v>
      </c>
      <c r="M30" s="48">
        <f t="shared" si="12"/>
        <v>-0.5813177783743766</v>
      </c>
      <c r="N30" s="49">
        <f t="shared" si="13"/>
        <v>0.41569862488982223</v>
      </c>
      <c r="O30" s="1"/>
    </row>
    <row r="31" spans="1:15" s="33" customFormat="1" ht="15">
      <c r="A31" s="21" t="s">
        <v>26</v>
      </c>
      <c r="B31" s="43">
        <v>43678.1</v>
      </c>
      <c r="C31" s="2">
        <v>8278.5</v>
      </c>
      <c r="D31" s="3">
        <v>36694.57</v>
      </c>
      <c r="E31" s="6">
        <f t="shared" si="7"/>
        <v>88651.17</v>
      </c>
      <c r="F31" s="45">
        <f t="shared" si="8"/>
        <v>0.023721877874207743</v>
      </c>
      <c r="G31" s="43">
        <v>72786.11</v>
      </c>
      <c r="H31" s="2">
        <v>6959.72</v>
      </c>
      <c r="I31" s="3">
        <v>21324.19</v>
      </c>
      <c r="J31" s="6">
        <f t="shared" si="9"/>
        <v>101070.02</v>
      </c>
      <c r="K31" s="7">
        <f t="shared" si="10"/>
        <v>0.026482471259148477</v>
      </c>
      <c r="L31" s="47">
        <f t="shared" si="11"/>
        <v>-0.34847251574157545</v>
      </c>
      <c r="M31" s="48">
        <f t="shared" si="12"/>
        <v>0.7207954909424461</v>
      </c>
      <c r="N31" s="49">
        <f t="shared" si="13"/>
        <v>-0.12287372655115736</v>
      </c>
      <c r="O31" s="1"/>
    </row>
    <row r="32" spans="1:15" s="33" customFormat="1" ht="15">
      <c r="A32" s="21" t="s">
        <v>27</v>
      </c>
      <c r="B32" s="43">
        <v>4436.79</v>
      </c>
      <c r="C32" s="2">
        <v>1488.06</v>
      </c>
      <c r="D32" s="3">
        <v>1015.5</v>
      </c>
      <c r="E32" s="6">
        <f t="shared" si="7"/>
        <v>6940.35</v>
      </c>
      <c r="F32" s="45">
        <f t="shared" si="8"/>
        <v>0.0018571456541888586</v>
      </c>
      <c r="G32" s="43">
        <v>5139</v>
      </c>
      <c r="H32" s="2">
        <v>328.28</v>
      </c>
      <c r="I32" s="3">
        <v>3153.43</v>
      </c>
      <c r="J32" s="6">
        <f t="shared" si="9"/>
        <v>8620.71</v>
      </c>
      <c r="K32" s="7">
        <f t="shared" si="10"/>
        <v>0.0022588073575967814</v>
      </c>
      <c r="L32" s="47">
        <f t="shared" si="11"/>
        <v>0.08369243938484972</v>
      </c>
      <c r="M32" s="48">
        <f t="shared" si="12"/>
        <v>-0.6779697028315199</v>
      </c>
      <c r="N32" s="49">
        <f t="shared" si="13"/>
        <v>-0.19492129998573193</v>
      </c>
      <c r="O32" s="1"/>
    </row>
    <row r="33" spans="1:15" s="33" customFormat="1" ht="15">
      <c r="A33" s="21" t="s">
        <v>28</v>
      </c>
      <c r="B33" s="43">
        <v>619602.88</v>
      </c>
      <c r="C33" s="2">
        <v>4.99</v>
      </c>
      <c r="D33" s="3">
        <v>11504.53</v>
      </c>
      <c r="E33" s="6">
        <f t="shared" si="7"/>
        <v>631112.4</v>
      </c>
      <c r="F33" s="45">
        <f t="shared" si="8"/>
        <v>0.16887731180195534</v>
      </c>
      <c r="G33" s="43">
        <v>643470.7</v>
      </c>
      <c r="H33" s="2">
        <v>144.28</v>
      </c>
      <c r="I33" s="3">
        <v>15256.16</v>
      </c>
      <c r="J33" s="6">
        <f t="shared" si="9"/>
        <v>658871.14</v>
      </c>
      <c r="K33" s="7">
        <f t="shared" si="10"/>
        <v>0.17263809810794925</v>
      </c>
      <c r="L33" s="47">
        <f t="shared" si="11"/>
        <v>-0.037300421441402776</v>
      </c>
      <c r="M33" s="48">
        <f t="shared" si="12"/>
        <v>-0.24590919340122275</v>
      </c>
      <c r="N33" s="49">
        <f t="shared" si="13"/>
        <v>-0.042130757161407906</v>
      </c>
      <c r="O33" s="1"/>
    </row>
    <row r="34" spans="1:15" s="33" customFormat="1" ht="15">
      <c r="A34" s="21" t="s">
        <v>14</v>
      </c>
      <c r="B34" s="43">
        <v>5979.84</v>
      </c>
      <c r="C34" s="2">
        <v>26524.09</v>
      </c>
      <c r="D34" s="3">
        <v>4997.55</v>
      </c>
      <c r="E34" s="6">
        <f t="shared" si="7"/>
        <v>37501.48</v>
      </c>
      <c r="F34" s="45">
        <f t="shared" si="8"/>
        <v>0.010034898903895395</v>
      </c>
      <c r="G34" s="43">
        <v>7462.17</v>
      </c>
      <c r="H34" s="2">
        <v>22576.58</v>
      </c>
      <c r="I34" s="3">
        <v>11545.04</v>
      </c>
      <c r="J34" s="6">
        <f t="shared" si="9"/>
        <v>41583.79</v>
      </c>
      <c r="K34" s="7">
        <f t="shared" si="10"/>
        <v>0.010895827699662727</v>
      </c>
      <c r="L34" s="47">
        <f t="shared" si="11"/>
        <v>0.0820666638924723</v>
      </c>
      <c r="M34" s="48">
        <f t="shared" si="12"/>
        <v>-0.5671257960128333</v>
      </c>
      <c r="N34" s="49">
        <f t="shared" si="13"/>
        <v>-0.09817070545998807</v>
      </c>
      <c r="O34" s="1"/>
    </row>
    <row r="35" spans="1:15" s="33" customFormat="1" ht="15">
      <c r="A35" s="21" t="s">
        <v>29</v>
      </c>
      <c r="B35" s="43">
        <v>551775.63</v>
      </c>
      <c r="C35" s="2">
        <v>0</v>
      </c>
      <c r="D35" s="14">
        <v>497854.01</v>
      </c>
      <c r="E35" s="6">
        <f t="shared" si="7"/>
        <v>1049629.6400000001</v>
      </c>
      <c r="F35" s="45">
        <f t="shared" si="8"/>
        <v>0.2808669770881607</v>
      </c>
      <c r="G35" s="43">
        <v>65483.35</v>
      </c>
      <c r="H35" s="2">
        <v>0</v>
      </c>
      <c r="I35" s="14">
        <v>894957.36</v>
      </c>
      <c r="J35" s="6">
        <f t="shared" si="9"/>
        <v>960440.71</v>
      </c>
      <c r="K35" s="7">
        <f t="shared" si="10"/>
        <v>0.25165566899750447</v>
      </c>
      <c r="L35" s="47" t="str">
        <f t="shared" si="11"/>
        <v>0.00%</v>
      </c>
      <c r="M35" s="48">
        <f t="shared" si="12"/>
        <v>-0.44371203338670795</v>
      </c>
      <c r="N35" s="49">
        <f t="shared" si="13"/>
        <v>0.09286250475575963</v>
      </c>
      <c r="O35" s="1"/>
    </row>
    <row r="36" spans="1:15" s="33" customFormat="1" ht="15.75" thickBot="1">
      <c r="A36" s="22" t="s">
        <v>9</v>
      </c>
      <c r="B36" s="44">
        <v>1981</v>
      </c>
      <c r="C36" s="2">
        <v>1132.42</v>
      </c>
      <c r="D36" s="36">
        <v>712.84</v>
      </c>
      <c r="E36" s="6">
        <f t="shared" si="7"/>
        <v>3826.26</v>
      </c>
      <c r="F36" s="45">
        <f t="shared" si="8"/>
        <v>0.001023856452599172</v>
      </c>
      <c r="G36" s="44">
        <v>16093.89</v>
      </c>
      <c r="H36" s="2">
        <v>3128.31</v>
      </c>
      <c r="I36" s="36">
        <v>2795.61</v>
      </c>
      <c r="J36" s="6">
        <f t="shared" si="9"/>
        <v>22017.81</v>
      </c>
      <c r="K36" s="7">
        <f t="shared" si="10"/>
        <v>0.005769129367090182</v>
      </c>
      <c r="L36" s="47">
        <f t="shared" si="11"/>
        <v>-0.8380299861618337</v>
      </c>
      <c r="M36" s="48">
        <f t="shared" si="12"/>
        <v>-0.7450145048844439</v>
      </c>
      <c r="N36" s="49">
        <f t="shared" si="13"/>
        <v>-0.826219773901219</v>
      </c>
      <c r="O36" s="1"/>
    </row>
    <row r="37" spans="1:15" s="33" customFormat="1" ht="16.5" thickBot="1" thickTop="1">
      <c r="A37" s="15" t="s">
        <v>8</v>
      </c>
      <c r="B37" s="16">
        <f>SUM(B23:B36)</f>
        <v>2369726.3900000006</v>
      </c>
      <c r="C37" s="16">
        <f>SUM(C23:C36)</f>
        <v>88159.86</v>
      </c>
      <c r="D37" s="17">
        <f>SUM(D23:D36)</f>
        <v>1279219.6600000001</v>
      </c>
      <c r="E37" s="17">
        <f>SUM(E23:E36)</f>
        <v>3737105.91</v>
      </c>
      <c r="F37" s="46">
        <f>IF(E$37=0,"0.00%",E37/E$37)</f>
        <v>1</v>
      </c>
      <c r="G37" s="16">
        <f>SUM(G23:G36)</f>
        <v>2023775.8599999999</v>
      </c>
      <c r="H37" s="16">
        <f>SUM(H23:H36)</f>
        <v>76719.88999999998</v>
      </c>
      <c r="I37" s="17">
        <f>SUM(I23:I36)</f>
        <v>1715991.7300000002</v>
      </c>
      <c r="J37" s="17">
        <f>SUM(J23:J36)</f>
        <v>3816487.48</v>
      </c>
      <c r="K37" s="18">
        <f>IF(J$37=0,"0.00%",J37/J$37)</f>
        <v>1</v>
      </c>
      <c r="L37" s="50">
        <f>IF(H37=0,"0.00%",(B37+C37)/(G37+H37)-1)</f>
        <v>0.17014578582222817</v>
      </c>
      <c r="M37" s="51">
        <f>IF(I37=0,"0.00%",D37/I37-1)</f>
        <v>-0.25453040499210333</v>
      </c>
      <c r="N37" s="46">
        <f>IF(J37=0,"0.00%",E37/J37-1)</f>
        <v>-0.020799641140182623</v>
      </c>
      <c r="O37" s="35"/>
    </row>
    <row r="38" spans="3:15" s="33" customFormat="1" ht="15" thickTop="1"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3:15" s="33" customFormat="1" ht="14.25"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ht="14.25">
      <c r="A40" s="33"/>
    </row>
    <row r="41" ht="14.25">
      <c r="A41" s="33"/>
    </row>
    <row r="42" ht="14.25">
      <c r="A42" s="33"/>
    </row>
    <row r="43" ht="14.25">
      <c r="A43" s="33"/>
    </row>
    <row r="44" ht="14.25">
      <c r="A44" s="33"/>
    </row>
    <row r="45" ht="14.25">
      <c r="A45" s="33"/>
    </row>
    <row r="46" ht="14.25">
      <c r="A46" s="33"/>
    </row>
    <row r="47" ht="14.25">
      <c r="A47" s="33"/>
    </row>
    <row r="48" ht="14.25">
      <c r="A48" s="33"/>
    </row>
    <row r="49" ht="14.25">
      <c r="A49" s="33"/>
    </row>
    <row r="50" ht="14.25">
      <c r="A50" s="33"/>
    </row>
    <row r="51" ht="14.25">
      <c r="A51" s="33"/>
    </row>
    <row r="52" ht="14.25">
      <c r="A52" s="33"/>
    </row>
    <row r="53" ht="14.25">
      <c r="A53" s="33"/>
    </row>
    <row r="54" ht="14.25">
      <c r="A54" s="33"/>
    </row>
    <row r="55" ht="14.25">
      <c r="A55" s="33"/>
    </row>
    <row r="56" ht="14.25">
      <c r="A56" s="33"/>
    </row>
    <row r="57" ht="14.25">
      <c r="A57" s="33"/>
    </row>
    <row r="58" ht="14.25">
      <c r="A58" s="33"/>
    </row>
    <row r="59" ht="14.25">
      <c r="A59" s="33"/>
    </row>
  </sheetData>
  <printOptions/>
  <pageMargins left="0.75" right="0.75" top="1" bottom="1" header="0.5" footer="0.5"/>
  <pageSetup fitToHeight="1" fitToWidth="1" horizontalDpi="600" verticalDpi="600" orientation="landscape" paperSize="5" scale="72" r:id="rId1"/>
  <headerFooter alignWithMargins="0">
    <oddHeader>&amp;C&amp;"Arial,Bold"&amp;14Pacific Land Border Sales Mar 07 - 08</oddHeader>
    <oddFooter>&amp;LStatistics and Reference Materials/Pacific Land Border (Mar 07-08)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TLEE</dc:creator>
  <cp:keywords/>
  <dc:description/>
  <cp:lastModifiedBy>srm120</cp:lastModifiedBy>
  <cp:lastPrinted>2008-02-11T19:27:17Z</cp:lastPrinted>
  <dcterms:created xsi:type="dcterms:W3CDTF">2006-01-31T19:56:50Z</dcterms:created>
  <dcterms:modified xsi:type="dcterms:W3CDTF">2008-05-02T17:31:38Z</dcterms:modified>
  <cp:category/>
  <cp:version/>
  <cp:contentType/>
  <cp:contentStatus/>
</cp:coreProperties>
</file>