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<sst xmlns="http://schemas.openxmlformats.org/spreadsheetml/2006/main" count="90" uniqueCount="33">
  <si>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</si>
  <si>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</si>
  <si>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</si>
  <si>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</si>
  <si>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</si>
  <si>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</si>
  <si>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</si>
  <si>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</si>
  <si>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</si>
  <si>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</si>
  <si>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</si>
  <si>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</si>
  <si>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</si>
  <si>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</si>
  <si>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</si>
  <si>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</si>
  <si>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</si>
  <si>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</si>
  <si>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</si>
  <si>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</si>
  <si>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</si>
  <si>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</si>
  <si>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</si>
  <si>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</si>
  <si>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</si>
  <si>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</si>
  <si>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</si>
  <si>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</si>
  <si>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</si>
  <si>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Feb 09</t>
  </si>
  <si>
    <t>Jan - Feb 09</t>
  </si>
  <si>
    <t>Feb 10</t>
  </si>
  <si>
    <t>Jan - Feb 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</si>
</sst>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2" fillId="0" borderId="28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0" xfId="19" applyNumberFormat="1" applyFont="1" applyFill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A3">
      <pane xSplit="1" topLeftCell="B1" activePane="topRight" state="frozen"/>
      <selection pane="topLeft" activeCell="A1" sqref="A1"/>
      <selection pane="topRight" activeCell="D37" sqref="D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3.14062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60">
        <v>12167.54</v>
      </c>
      <c r="C4" s="61">
        <v>6947.74</v>
      </c>
      <c r="D4" s="61">
        <v>520.28</v>
      </c>
      <c r="E4" s="4">
        <f>SUM(B4:D4)</f>
        <v>19635.559999999998</v>
      </c>
      <c r="F4" s="53">
        <f>IF(E$18=0,"0.00%",E4/E$18)</f>
        <v>0.013736946591302427</v>
      </c>
      <c r="G4" s="49">
        <v>19857.12</v>
      </c>
      <c r="H4" s="44">
        <v>5968.61</v>
      </c>
      <c r="I4" s="4">
        <v>254.64</v>
      </c>
      <c r="J4" s="4">
        <f>SUM(G4:I4)</f>
        <v>26080.37</v>
      </c>
      <c r="K4" s="5">
        <f>IF(J$18=0,"0.00%",J4/J$18)</f>
        <v>0.020284811986610685</v>
      </c>
      <c r="L4" s="55">
        <f>IF((G4+H4)=0,"0.00%",(B4+C4)/(G4+H4)-1)</f>
        <v>-0.25983583039085445</v>
      </c>
      <c r="M4" s="56">
        <f>IF(I4=0,"0.00%",D4/I4-1)</f>
        <v>1.0431982406534717</v>
      </c>
      <c r="N4" s="57">
        <f>IF(J4=0,"0.00%",E4/J4-1)</f>
        <v>-0.2471134420255542</v>
      </c>
      <c r="O4" s="1"/>
    </row>
    <row r="5" spans="1:15" s="30" customFormat="1" ht="15">
      <c r="A5" s="18" t="s">
        <v>20</v>
      </c>
      <c r="B5" s="50">
        <v>371480.94</v>
      </c>
      <c r="C5" s="2">
        <v>0</v>
      </c>
      <c r="D5" s="2">
        <v>182765.01</v>
      </c>
      <c r="E5" s="4">
        <f aca="true" t="shared" si="0" ref="E5:E17">SUM(B5:D5)</f>
        <v>554245.95</v>
      </c>
      <c r="F5" s="53">
        <f aca="true" t="shared" si="1" ref="F5:F17">IF(E$18=0,"0.00%",E5/E$18)</f>
        <v>0.38774789278205846</v>
      </c>
      <c r="G5" s="50">
        <v>319828.38</v>
      </c>
      <c r="H5" s="45">
        <v>0</v>
      </c>
      <c r="I5" s="2">
        <v>164530.83</v>
      </c>
      <c r="J5" s="4">
        <f aca="true" t="shared" si="2" ref="J5:J16">SUM(G5:I5)</f>
        <v>484359.20999999996</v>
      </c>
      <c r="K5" s="5">
        <f aca="true" t="shared" si="3" ref="K5:K17">IF(J$18=0,"0.00%",J5/J$18)</f>
        <v>0.3767253113676409</v>
      </c>
      <c r="L5" s="55">
        <f aca="true" t="shared" si="4" ref="L5:L17">IF((G5+H5)=0,"0.00%",(B5+C5)/(G5+H5)-1)</f>
        <v>0.16150086493262417</v>
      </c>
      <c r="M5" s="56">
        <f aca="true" t="shared" si="5" ref="M5:M17">IF(I5=0,"0.00%",D5/I5-1)</f>
        <v>0.11082530854551709</v>
      </c>
      <c r="N5" s="57">
        <f aca="true" t="shared" si="6" ref="N5:N17">IF(J5=0,"0.00%",E5/J5-1)</f>
        <v>0.14428700550568663</v>
      </c>
      <c r="O5" s="1"/>
    </row>
    <row r="6" spans="1:15" s="30" customFormat="1" ht="15">
      <c r="A6" s="18" t="s">
        <v>21</v>
      </c>
      <c r="B6" s="50">
        <v>772.03</v>
      </c>
      <c r="C6" s="2">
        <v>0</v>
      </c>
      <c r="D6" s="2">
        <v>13016.19</v>
      </c>
      <c r="E6" s="4">
        <f t="shared" si="0"/>
        <v>13788.220000000001</v>
      </c>
      <c r="F6" s="53">
        <f t="shared" si="1"/>
        <v>0.009646174681502742</v>
      </c>
      <c r="G6" s="50">
        <v>1116.12</v>
      </c>
      <c r="H6" s="45">
        <v>0</v>
      </c>
      <c r="I6" s="2">
        <v>11617.05</v>
      </c>
      <c r="J6" s="4">
        <f t="shared" si="2"/>
        <v>12733.169999999998</v>
      </c>
      <c r="K6" s="5">
        <f t="shared" si="3"/>
        <v>0.009903615609884045</v>
      </c>
      <c r="L6" s="55">
        <f t="shared" si="4"/>
        <v>-0.3082912231659678</v>
      </c>
      <c r="M6" s="56">
        <f t="shared" si="5"/>
        <v>0.12043849342130764</v>
      </c>
      <c r="N6" s="57">
        <f t="shared" si="6"/>
        <v>0.08285839268618922</v>
      </c>
      <c r="O6" s="1"/>
    </row>
    <row r="7" spans="1:15" s="30" customFormat="1" ht="15">
      <c r="A7" s="18" t="s">
        <v>15</v>
      </c>
      <c r="B7" s="50">
        <v>59484.49</v>
      </c>
      <c r="C7" s="2">
        <v>19735.26</v>
      </c>
      <c r="D7" s="2">
        <v>16861.22</v>
      </c>
      <c r="E7" s="4">
        <f t="shared" si="0"/>
        <v>96080.97</v>
      </c>
      <c r="F7" s="53">
        <f t="shared" si="1"/>
        <v>0.06721780042588706</v>
      </c>
      <c r="G7" s="50">
        <v>6578.26</v>
      </c>
      <c r="H7" s="45">
        <v>9888.41</v>
      </c>
      <c r="I7" s="2">
        <v>4925.5</v>
      </c>
      <c r="J7" s="4">
        <f t="shared" si="2"/>
        <v>21392.17</v>
      </c>
      <c r="K7" s="5">
        <f t="shared" si="3"/>
        <v>0.0166384198704088</v>
      </c>
      <c r="L7" s="55">
        <f t="shared" si="4"/>
        <v>3.8109150180333975</v>
      </c>
      <c r="M7" s="56">
        <f t="shared" si="5"/>
        <v>2.4232504314282814</v>
      </c>
      <c r="N7" s="57">
        <f t="shared" si="6"/>
        <v>3.4914083050013165</v>
      </c>
      <c r="O7" s="1"/>
    </row>
    <row r="8" spans="1:15" s="30" customFormat="1" ht="15">
      <c r="A8" s="18" t="s">
        <v>16</v>
      </c>
      <c r="B8" s="50">
        <v>47.35</v>
      </c>
      <c r="C8" s="2">
        <v>10</v>
      </c>
      <c r="D8" s="2">
        <v>733.61</v>
      </c>
      <c r="E8" s="4">
        <f t="shared" si="0"/>
        <v>790.96</v>
      </c>
      <c r="F8" s="53">
        <f t="shared" si="1"/>
        <v>0.0005533519428962846</v>
      </c>
      <c r="G8" s="50">
        <v>326.85</v>
      </c>
      <c r="H8" s="45">
        <v>75</v>
      </c>
      <c r="I8" s="2">
        <v>87.03</v>
      </c>
      <c r="J8" s="4">
        <f t="shared" si="2"/>
        <v>488.88</v>
      </c>
      <c r="K8" s="5">
        <f t="shared" si="3"/>
        <v>0.00038024149519405717</v>
      </c>
      <c r="L8" s="55">
        <f t="shared" si="4"/>
        <v>-0.8572850566131641</v>
      </c>
      <c r="M8" s="56">
        <f t="shared" si="5"/>
        <v>7.42939216362174</v>
      </c>
      <c r="N8" s="57">
        <f t="shared" si="6"/>
        <v>0.6179021436753396</v>
      </c>
      <c r="O8" s="1"/>
    </row>
    <row r="9" spans="1:15" s="30" customFormat="1" ht="15">
      <c r="A9" s="18" t="s">
        <v>22</v>
      </c>
      <c r="B9" s="50">
        <v>15</v>
      </c>
      <c r="C9" s="2">
        <v>0</v>
      </c>
      <c r="D9" s="2">
        <v>3.74</v>
      </c>
      <c r="E9" s="4">
        <f t="shared" si="0"/>
        <v>18.740000000000002</v>
      </c>
      <c r="F9" s="53">
        <f t="shared" si="1"/>
        <v>1.31104169741534E-05</v>
      </c>
      <c r="G9" s="50">
        <v>60</v>
      </c>
      <c r="H9" s="45">
        <v>76</v>
      </c>
      <c r="I9" s="2">
        <v>7.48</v>
      </c>
      <c r="J9" s="4">
        <f t="shared" si="2"/>
        <v>143.48</v>
      </c>
      <c r="K9" s="5">
        <f t="shared" si="3"/>
        <v>0.00011159599437580452</v>
      </c>
      <c r="L9" s="55">
        <f t="shared" si="4"/>
        <v>-0.8897058823529411</v>
      </c>
      <c r="M9" s="56">
        <f t="shared" si="5"/>
        <v>-0.5</v>
      </c>
      <c r="N9" s="57">
        <f t="shared" si="6"/>
        <v>-0.8693894619459158</v>
      </c>
      <c r="O9" s="1"/>
    </row>
    <row r="10" spans="1:15" s="30" customFormat="1" ht="15">
      <c r="A10" s="18" t="s">
        <v>13</v>
      </c>
      <c r="B10" s="50">
        <v>36919.6</v>
      </c>
      <c r="C10" s="2">
        <v>644.28</v>
      </c>
      <c r="D10" s="2">
        <v>30378.89</v>
      </c>
      <c r="E10" s="4">
        <f t="shared" si="0"/>
        <v>67942.76999999999</v>
      </c>
      <c r="F10" s="53">
        <f t="shared" si="1"/>
        <v>0.04753244637561367</v>
      </c>
      <c r="G10" s="50">
        <v>43591.59</v>
      </c>
      <c r="H10" s="45">
        <v>1135.22</v>
      </c>
      <c r="I10" s="2">
        <v>31129.46</v>
      </c>
      <c r="J10" s="4">
        <f t="shared" si="2"/>
        <v>75856.26999999999</v>
      </c>
      <c r="K10" s="5">
        <f t="shared" si="3"/>
        <v>0.05899955311046493</v>
      </c>
      <c r="L10" s="55">
        <f t="shared" si="4"/>
        <v>-0.1601484657635991</v>
      </c>
      <c r="M10" s="56">
        <f t="shared" si="5"/>
        <v>-0.02411124381855645</v>
      </c>
      <c r="N10" s="57">
        <f t="shared" si="6"/>
        <v>-0.10432229267270854</v>
      </c>
      <c r="O10" s="1"/>
    </row>
    <row r="11" spans="1:15" s="30" customFormat="1" ht="15">
      <c r="A11" s="18" t="s">
        <v>27</v>
      </c>
      <c r="B11" s="50">
        <v>3978.22</v>
      </c>
      <c r="C11" s="2">
        <v>751.37</v>
      </c>
      <c r="D11" s="2">
        <v>2500.85</v>
      </c>
      <c r="E11" s="4">
        <f t="shared" si="0"/>
        <v>7230.4400000000005</v>
      </c>
      <c r="F11" s="53">
        <f t="shared" si="1"/>
        <v>0.005058382246883549</v>
      </c>
      <c r="G11" s="50">
        <v>9679.81</v>
      </c>
      <c r="H11" s="45">
        <v>1304.45</v>
      </c>
      <c r="I11" s="2">
        <v>249.84</v>
      </c>
      <c r="J11" s="4">
        <f t="shared" si="2"/>
        <v>11234.1</v>
      </c>
      <c r="K11" s="5">
        <f t="shared" si="3"/>
        <v>0.0087376676917844</v>
      </c>
      <c r="L11" s="55">
        <f t="shared" si="4"/>
        <v>-0.5694211535415221</v>
      </c>
      <c r="M11" s="56">
        <f t="shared" si="5"/>
        <v>9.00980627601665</v>
      </c>
      <c r="N11" s="57">
        <f t="shared" si="6"/>
        <v>-0.35638457909400845</v>
      </c>
      <c r="O11" s="1"/>
    </row>
    <row r="12" spans="1:15" s="30" customFormat="1" ht="15">
      <c r="A12" s="18" t="s">
        <v>23</v>
      </c>
      <c r="B12" s="50">
        <v>17490.41</v>
      </c>
      <c r="C12" s="2">
        <v>64489.92</v>
      </c>
      <c r="D12" s="2">
        <v>9560.46</v>
      </c>
      <c r="E12" s="4">
        <f t="shared" si="0"/>
        <v>91540.79000000001</v>
      </c>
      <c r="F12" s="53">
        <f t="shared" si="1"/>
        <v>0.0640415115818256</v>
      </c>
      <c r="G12" s="50">
        <v>43714.86</v>
      </c>
      <c r="H12" s="45">
        <v>40767.17</v>
      </c>
      <c r="I12" s="2">
        <v>3348.53</v>
      </c>
      <c r="J12" s="4">
        <f t="shared" si="2"/>
        <v>87830.56</v>
      </c>
      <c r="K12" s="5">
        <f t="shared" si="3"/>
        <v>0.06831292639938502</v>
      </c>
      <c r="L12" s="55">
        <f t="shared" si="4"/>
        <v>-0.02961221457391583</v>
      </c>
      <c r="M12" s="56">
        <f t="shared" si="5"/>
        <v>1.8551215010765914</v>
      </c>
      <c r="N12" s="57">
        <f t="shared" si="6"/>
        <v>0.04224304160192083</v>
      </c>
      <c r="O12" s="1"/>
    </row>
    <row r="13" spans="1:15" s="30" customFormat="1" ht="15">
      <c r="A13" s="18" t="s">
        <v>24</v>
      </c>
      <c r="B13" s="50">
        <v>1256.39</v>
      </c>
      <c r="C13" s="2">
        <v>680.23</v>
      </c>
      <c r="D13" s="2">
        <v>463.84</v>
      </c>
      <c r="E13" s="4">
        <f t="shared" si="0"/>
        <v>2400.46</v>
      </c>
      <c r="F13" s="53">
        <f t="shared" si="1"/>
        <v>0.001679350668611327</v>
      </c>
      <c r="G13" s="50">
        <v>2113.72</v>
      </c>
      <c r="H13" s="45">
        <v>554.03</v>
      </c>
      <c r="I13" s="2">
        <v>170.17</v>
      </c>
      <c r="J13" s="4">
        <f t="shared" si="2"/>
        <v>2837.92</v>
      </c>
      <c r="K13" s="5">
        <f t="shared" si="3"/>
        <v>0.002207279790625754</v>
      </c>
      <c r="L13" s="55">
        <f t="shared" si="4"/>
        <v>-0.274062412145066</v>
      </c>
      <c r="M13" s="56">
        <f t="shared" si="5"/>
        <v>1.7257448433919023</v>
      </c>
      <c r="N13" s="57">
        <f t="shared" si="6"/>
        <v>-0.15414810847381177</v>
      </c>
      <c r="O13" s="1"/>
    </row>
    <row r="14" spans="1:15" s="30" customFormat="1" ht="15">
      <c r="A14" s="18" t="s">
        <v>25</v>
      </c>
      <c r="B14" s="50">
        <v>201781.52</v>
      </c>
      <c r="C14" s="2">
        <v>1030.25</v>
      </c>
      <c r="D14" s="2">
        <v>3282.32</v>
      </c>
      <c r="E14" s="4">
        <f t="shared" si="0"/>
        <v>206094.09</v>
      </c>
      <c r="F14" s="53">
        <f t="shared" si="1"/>
        <v>0.14418246829288678</v>
      </c>
      <c r="G14" s="50">
        <v>253587.79</v>
      </c>
      <c r="H14" s="45">
        <v>0</v>
      </c>
      <c r="I14" s="2">
        <v>1958.15</v>
      </c>
      <c r="J14" s="4">
        <f t="shared" si="2"/>
        <v>255545.94</v>
      </c>
      <c r="K14" s="5">
        <f t="shared" si="3"/>
        <v>0.19875873489684753</v>
      </c>
      <c r="L14" s="55">
        <f t="shared" si="4"/>
        <v>-0.2002305394908801</v>
      </c>
      <c r="M14" s="56">
        <f t="shared" si="5"/>
        <v>0.676235222020785</v>
      </c>
      <c r="N14" s="57">
        <f t="shared" si="6"/>
        <v>-0.19351452032460392</v>
      </c>
      <c r="O14" s="1"/>
    </row>
    <row r="15" spans="1:15" s="30" customFormat="1" ht="15">
      <c r="A15" s="18" t="s">
        <v>14</v>
      </c>
      <c r="B15" s="50">
        <v>22969.96</v>
      </c>
      <c r="C15" s="2">
        <v>14593.32</v>
      </c>
      <c r="D15" s="2">
        <v>14675.31</v>
      </c>
      <c r="E15" s="4">
        <f t="shared" si="0"/>
        <v>52238.59</v>
      </c>
      <c r="F15" s="53">
        <f t="shared" si="1"/>
        <v>0.036545874975551756</v>
      </c>
      <c r="G15" s="50">
        <v>4339.18</v>
      </c>
      <c r="H15" s="45">
        <v>7856.53</v>
      </c>
      <c r="I15" s="2">
        <v>2852.35</v>
      </c>
      <c r="J15" s="4">
        <f t="shared" si="2"/>
        <v>15048.06</v>
      </c>
      <c r="K15" s="5">
        <f t="shared" si="3"/>
        <v>0.01170409268976003</v>
      </c>
      <c r="L15" s="55">
        <f t="shared" si="4"/>
        <v>2.0800404404499617</v>
      </c>
      <c r="M15" s="56">
        <f t="shared" si="5"/>
        <v>4.14498921941557</v>
      </c>
      <c r="N15" s="57">
        <f t="shared" si="6"/>
        <v>2.471450140416771</v>
      </c>
      <c r="O15" s="1"/>
    </row>
    <row r="16" spans="1:15" s="30" customFormat="1" ht="15">
      <c r="A16" s="18" t="s">
        <v>26</v>
      </c>
      <c r="B16" s="50">
        <v>161963.48</v>
      </c>
      <c r="C16" s="2">
        <v>0</v>
      </c>
      <c r="D16" s="2">
        <v>153386.33</v>
      </c>
      <c r="E16" s="4">
        <f t="shared" si="0"/>
        <v>315349.81</v>
      </c>
      <c r="F16" s="53">
        <f t="shared" si="1"/>
        <v>0.22061726263714243</v>
      </c>
      <c r="G16" s="50">
        <v>98792.63</v>
      </c>
      <c r="H16" s="45">
        <v>52204.49</v>
      </c>
      <c r="I16" s="11">
        <v>140123.88</v>
      </c>
      <c r="J16" s="4">
        <f t="shared" si="2"/>
        <v>291121</v>
      </c>
      <c r="K16" s="5">
        <f t="shared" si="3"/>
        <v>0.2264283348109743</v>
      </c>
      <c r="L16" s="55">
        <f t="shared" si="4"/>
        <v>0.07262628585233943</v>
      </c>
      <c r="M16" s="56">
        <f t="shared" si="5"/>
        <v>0.09464803572381797</v>
      </c>
      <c r="N16" s="57">
        <f t="shared" si="6"/>
        <v>0.08322590950154751</v>
      </c>
      <c r="O16" s="1"/>
    </row>
    <row r="17" spans="1:15" s="30" customFormat="1" ht="15.75" thickBot="1">
      <c r="A17" s="19" t="s">
        <v>9</v>
      </c>
      <c r="B17" s="52">
        <v>1491.85</v>
      </c>
      <c r="C17" s="33">
        <v>225.44</v>
      </c>
      <c r="D17" s="33">
        <v>323.07</v>
      </c>
      <c r="E17" s="4">
        <f t="shared" si="0"/>
        <v>2040.36</v>
      </c>
      <c r="F17" s="53">
        <f t="shared" si="1"/>
        <v>0.0014274263808635873</v>
      </c>
      <c r="G17" s="51">
        <v>605.82</v>
      </c>
      <c r="H17" s="45">
        <v>186.9</v>
      </c>
      <c r="I17" s="33">
        <v>245.38</v>
      </c>
      <c r="J17" s="4">
        <f>SUM(G17:I17)</f>
        <v>1038.1</v>
      </c>
      <c r="K17" s="5">
        <f t="shared" si="3"/>
        <v>0.000807414286043509</v>
      </c>
      <c r="L17" s="55">
        <f t="shared" si="4"/>
        <v>1.1663260672116258</v>
      </c>
      <c r="M17" s="56">
        <f t="shared" si="5"/>
        <v>0.3166109707392615</v>
      </c>
      <c r="N17" s="57">
        <f t="shared" si="6"/>
        <v>0.9654753877275792</v>
      </c>
      <c r="O17" s="1"/>
    </row>
    <row r="18" spans="1:251" s="30" customFormat="1" ht="16.5" thickBot="1" thickTop="1">
      <c r="A18" s="12" t="s">
        <v>8</v>
      </c>
      <c r="B18" s="13">
        <f>SUM(B4:B17)</f>
        <v>891818.7799999998</v>
      </c>
      <c r="C18" s="13">
        <f>SUM(C4:C17)</f>
        <v>109107.81</v>
      </c>
      <c r="D18" s="13">
        <f>SUM(D4:D17)</f>
        <v>428471.12000000005</v>
      </c>
      <c r="E18" s="14">
        <f>SUM(E4:E17)</f>
        <v>1429397.7100000002</v>
      </c>
      <c r="F18" s="54">
        <f>IF(E$18=0,"0.00%",E18/E$18)</f>
        <v>1</v>
      </c>
      <c r="G18" s="13">
        <f>SUM(G4:G17)</f>
        <v>804192.1299999999</v>
      </c>
      <c r="H18" s="13">
        <f>SUM(H4:H17)</f>
        <v>120016.81</v>
      </c>
      <c r="I18" s="14">
        <f>SUM(I4:I17)</f>
        <v>361500.29000000004</v>
      </c>
      <c r="J18" s="14">
        <f>SUM(J4:J17)</f>
        <v>1285709.2300000002</v>
      </c>
      <c r="K18" s="15">
        <f>IF(J$18=0,"0.00%",J18/J$18)</f>
        <v>1</v>
      </c>
      <c r="L18" s="58">
        <f>IF(H18=0,"0.00%",(B18+C18)/(G18+H18)-1)</f>
        <v>0.08300898928763867</v>
      </c>
      <c r="M18" s="59">
        <f>IF(I18=0,"0.00%",D18/I18-1)</f>
        <v>0.18525802565746208</v>
      </c>
      <c r="N18" s="54">
        <f>IF(J18=0,"0.00%",E18/J18-1)</f>
        <v>0.11175814612453228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20950.37</v>
      </c>
      <c r="C23" s="44">
        <v>14526.93</v>
      </c>
      <c r="D23" s="4">
        <v>1090</v>
      </c>
      <c r="E23" s="4">
        <f aca="true" t="shared" si="7" ref="E23:E36">SUM(B23:D23)</f>
        <v>36567.3</v>
      </c>
      <c r="F23" s="53">
        <f>IF(E$37=0,"0.00%",E23/E$37)</f>
        <v>0.014126962666171108</v>
      </c>
      <c r="G23" s="49">
        <v>37082.77</v>
      </c>
      <c r="H23" s="44">
        <v>10175.25</v>
      </c>
      <c r="I23" s="4">
        <v>402.39</v>
      </c>
      <c r="J23" s="4">
        <f>SUM(G23:I23)</f>
        <v>47660.409999999996</v>
      </c>
      <c r="K23" s="5">
        <f>IF(J$37=0,"0.00%",J23/J$37)</f>
        <v>0.01892055269118787</v>
      </c>
      <c r="L23" s="55">
        <f>IF((G23+H23)=0,"0.00",(B23+C23)/(G23+H23)-1)</f>
        <v>-0.24928509488971384</v>
      </c>
      <c r="M23" s="56">
        <f>IF(I23=0,"0.00%",D23/I23-1)</f>
        <v>1.7088148313824898</v>
      </c>
      <c r="N23" s="57">
        <f>IF(J23=0,"0.00%",E23/J23-1)</f>
        <v>-0.2327531382965441</v>
      </c>
      <c r="O23" s="1"/>
    </row>
    <row r="24" spans="1:15" s="30" customFormat="1" ht="15">
      <c r="A24" s="18" t="s">
        <v>20</v>
      </c>
      <c r="B24" s="50">
        <v>676607.39</v>
      </c>
      <c r="C24" s="45">
        <v>0</v>
      </c>
      <c r="D24" s="2">
        <v>330034.06</v>
      </c>
      <c r="E24" s="4">
        <f t="shared" si="7"/>
        <v>1006641.45</v>
      </c>
      <c r="F24" s="53">
        <f aca="true" t="shared" si="8" ref="F24:F36">IF(E$37=0,"0.00%",E24/E$37)</f>
        <v>0.3888935246072406</v>
      </c>
      <c r="G24" s="50">
        <v>642854.04</v>
      </c>
      <c r="H24" s="45">
        <v>0</v>
      </c>
      <c r="I24" s="2">
        <v>330262.8</v>
      </c>
      <c r="J24" s="4">
        <f aca="true" t="shared" si="9" ref="J24:J36">SUM(G24:I24)</f>
        <v>973116.8400000001</v>
      </c>
      <c r="K24" s="5">
        <f aca="true" t="shared" si="10" ref="K24:K36">IF(J$37=0,"0.00%",J24/J$37)</f>
        <v>0.38631452070811473</v>
      </c>
      <c r="L24" s="55">
        <f aca="true" t="shared" si="11" ref="L24:L36">IF((G24+H24)=0,"0.00",(B24+C24)/(G24+H24)-1)</f>
        <v>0.0525054645374865</v>
      </c>
      <c r="M24" s="56">
        <f aca="true" t="shared" si="12" ref="M24:M36">IF(I24=0,"0.00%",D24/I24-1)</f>
        <v>-0.0006925999537338301</v>
      </c>
      <c r="N24" s="57">
        <f aca="true" t="shared" si="13" ref="N24:N36">IF(J24=0,"0.00%",E24/J24-1)</f>
        <v>0.03445075516317231</v>
      </c>
      <c r="O24" s="1"/>
    </row>
    <row r="25" spans="1:15" s="30" customFormat="1" ht="15">
      <c r="A25" s="18" t="s">
        <v>21</v>
      </c>
      <c r="B25" s="50">
        <v>1212.83</v>
      </c>
      <c r="C25" s="45">
        <v>0</v>
      </c>
      <c r="D25" s="2">
        <v>23778.45</v>
      </c>
      <c r="E25" s="4">
        <f t="shared" si="7"/>
        <v>24991.28</v>
      </c>
      <c r="F25" s="53">
        <f t="shared" si="8"/>
        <v>0.009654824926637422</v>
      </c>
      <c r="G25" s="50">
        <v>2216.51</v>
      </c>
      <c r="H25" s="45">
        <v>0</v>
      </c>
      <c r="I25" s="2">
        <v>22869.39</v>
      </c>
      <c r="J25" s="4">
        <f t="shared" si="9"/>
        <v>25085.9</v>
      </c>
      <c r="K25" s="5">
        <f t="shared" si="10"/>
        <v>0.009958770660090207</v>
      </c>
      <c r="L25" s="55">
        <f t="shared" si="11"/>
        <v>-0.45281997374250516</v>
      </c>
      <c r="M25" s="56">
        <f t="shared" si="12"/>
        <v>0.03975007641218253</v>
      </c>
      <c r="N25" s="57">
        <f t="shared" si="13"/>
        <v>-0.0037718399579047546</v>
      </c>
      <c r="O25" s="1"/>
    </row>
    <row r="26" spans="1:15" s="30" customFormat="1" ht="15">
      <c r="A26" s="18" t="s">
        <v>15</v>
      </c>
      <c r="B26" s="50">
        <v>72911.65</v>
      </c>
      <c r="C26" s="45">
        <v>26105.65</v>
      </c>
      <c r="D26" s="2">
        <v>21126.89</v>
      </c>
      <c r="E26" s="4">
        <f t="shared" si="7"/>
        <v>120144.18999999999</v>
      </c>
      <c r="F26" s="53">
        <f t="shared" si="8"/>
        <v>0.04641503438009828</v>
      </c>
      <c r="G26" s="50">
        <v>14554.97</v>
      </c>
      <c r="H26" s="45">
        <v>19700.58</v>
      </c>
      <c r="I26" s="2">
        <v>9286.09</v>
      </c>
      <c r="J26" s="4">
        <f t="shared" si="9"/>
        <v>43541.64</v>
      </c>
      <c r="K26" s="5">
        <f t="shared" si="10"/>
        <v>0.01728545545203521</v>
      </c>
      <c r="L26" s="55">
        <f t="shared" si="11"/>
        <v>1.890547663079413</v>
      </c>
      <c r="M26" s="56">
        <f t="shared" si="12"/>
        <v>1.275111483950726</v>
      </c>
      <c r="N26" s="57">
        <f t="shared" si="13"/>
        <v>1.7592940918164772</v>
      </c>
      <c r="O26" s="1"/>
    </row>
    <row r="27" spans="1:15" s="30" customFormat="1" ht="15">
      <c r="A27" s="18" t="s">
        <v>16</v>
      </c>
      <c r="B27" s="50">
        <v>131.94</v>
      </c>
      <c r="C27" s="45">
        <v>20</v>
      </c>
      <c r="D27" s="2">
        <v>992.53</v>
      </c>
      <c r="E27" s="4">
        <f t="shared" si="7"/>
        <v>1144.47</v>
      </c>
      <c r="F27" s="53">
        <f t="shared" si="8"/>
        <v>0.0004421405179642152</v>
      </c>
      <c r="G27" s="50">
        <v>442</v>
      </c>
      <c r="H27" s="45">
        <v>75</v>
      </c>
      <c r="I27" s="2">
        <v>606.09</v>
      </c>
      <c r="J27" s="4">
        <f t="shared" si="9"/>
        <v>1123.0900000000001</v>
      </c>
      <c r="K27" s="5">
        <f t="shared" si="10"/>
        <v>0.000445851882557162</v>
      </c>
      <c r="L27" s="55">
        <f t="shared" si="11"/>
        <v>-0.7061121856866538</v>
      </c>
      <c r="M27" s="56">
        <f t="shared" si="12"/>
        <v>0.6375950766387828</v>
      </c>
      <c r="N27" s="57">
        <f t="shared" si="13"/>
        <v>0.019036764640411707</v>
      </c>
      <c r="O27" s="1"/>
    </row>
    <row r="28" spans="1:15" s="30" customFormat="1" ht="15">
      <c r="A28" s="18" t="s">
        <v>22</v>
      </c>
      <c r="B28" s="50">
        <v>84.98</v>
      </c>
      <c r="C28" s="45">
        <v>60</v>
      </c>
      <c r="D28" s="2">
        <v>3.74</v>
      </c>
      <c r="E28" s="4">
        <f t="shared" si="7"/>
        <v>148.72000000000003</v>
      </c>
      <c r="F28" s="53">
        <f t="shared" si="8"/>
        <v>5.7454662709933936E-05</v>
      </c>
      <c r="G28" s="50">
        <v>230.99</v>
      </c>
      <c r="H28" s="45">
        <v>276.95</v>
      </c>
      <c r="I28" s="2">
        <v>7.48</v>
      </c>
      <c r="J28" s="4">
        <f t="shared" si="9"/>
        <v>515.42</v>
      </c>
      <c r="K28" s="5">
        <f t="shared" si="10"/>
        <v>0.00020461492605900898</v>
      </c>
      <c r="L28" s="55">
        <f t="shared" si="11"/>
        <v>-0.7145725873134622</v>
      </c>
      <c r="M28" s="56">
        <f t="shared" si="12"/>
        <v>-0.5</v>
      </c>
      <c r="N28" s="57">
        <f t="shared" si="13"/>
        <v>-0.7114586162741066</v>
      </c>
      <c r="O28" s="1"/>
    </row>
    <row r="29" spans="1:15" s="30" customFormat="1" ht="15">
      <c r="A29" s="18" t="s">
        <v>13</v>
      </c>
      <c r="B29" s="50">
        <v>64542.41</v>
      </c>
      <c r="C29" s="45">
        <v>1442.35</v>
      </c>
      <c r="D29" s="2">
        <v>49543.31</v>
      </c>
      <c r="E29" s="4">
        <f t="shared" si="7"/>
        <v>115528.07</v>
      </c>
      <c r="F29" s="53">
        <f t="shared" si="8"/>
        <v>0.04463169913515087</v>
      </c>
      <c r="G29" s="50">
        <v>77332.61</v>
      </c>
      <c r="H29" s="45">
        <v>1995.04</v>
      </c>
      <c r="I29" s="2">
        <v>57984.61</v>
      </c>
      <c r="J29" s="4">
        <f t="shared" si="9"/>
        <v>137312.26</v>
      </c>
      <c r="K29" s="5">
        <f t="shared" si="10"/>
        <v>0.05451115192832141</v>
      </c>
      <c r="L29" s="55">
        <f t="shared" si="11"/>
        <v>-0.16819973867875815</v>
      </c>
      <c r="M29" s="56">
        <f t="shared" si="12"/>
        <v>-0.14557828361698044</v>
      </c>
      <c r="N29" s="57">
        <f t="shared" si="13"/>
        <v>-0.15864708657478943</v>
      </c>
      <c r="O29" s="1"/>
    </row>
    <row r="30" spans="1:15" s="30" customFormat="1" ht="15">
      <c r="A30" s="18" t="s">
        <v>27</v>
      </c>
      <c r="B30" s="50">
        <v>8606.19</v>
      </c>
      <c r="C30" s="45">
        <v>1235.85</v>
      </c>
      <c r="D30" s="2">
        <v>3330.83</v>
      </c>
      <c r="E30" s="4">
        <f t="shared" si="7"/>
        <v>13172.87</v>
      </c>
      <c r="F30" s="53">
        <f t="shared" si="8"/>
        <v>0.005089045204221405</v>
      </c>
      <c r="G30" s="50">
        <v>19732.38</v>
      </c>
      <c r="H30" s="45">
        <v>2273.66</v>
      </c>
      <c r="I30" s="2">
        <v>400.13</v>
      </c>
      <c r="J30" s="4">
        <f t="shared" si="9"/>
        <v>22406.170000000002</v>
      </c>
      <c r="K30" s="5">
        <f t="shared" si="10"/>
        <v>0.0088949532765814</v>
      </c>
      <c r="L30" s="55">
        <f t="shared" si="11"/>
        <v>-0.5527573338956031</v>
      </c>
      <c r="M30" s="56">
        <f t="shared" si="12"/>
        <v>7.324369579886536</v>
      </c>
      <c r="N30" s="57">
        <f t="shared" si="13"/>
        <v>-0.4120873848587242</v>
      </c>
      <c r="O30" s="1"/>
    </row>
    <row r="31" spans="1:15" s="30" customFormat="1" ht="15">
      <c r="A31" s="18" t="s">
        <v>23</v>
      </c>
      <c r="B31" s="50">
        <v>38745.94</v>
      </c>
      <c r="C31" s="45">
        <v>107212.23</v>
      </c>
      <c r="D31" s="2">
        <v>12625.14</v>
      </c>
      <c r="E31" s="4">
        <f t="shared" si="7"/>
        <v>158583.31</v>
      </c>
      <c r="F31" s="53">
        <f t="shared" si="8"/>
        <v>0.06126513305187528</v>
      </c>
      <c r="G31" s="50">
        <v>77229.53</v>
      </c>
      <c r="H31" s="45">
        <v>84868.12</v>
      </c>
      <c r="I31" s="2">
        <v>10281.66</v>
      </c>
      <c r="J31" s="4">
        <f t="shared" si="9"/>
        <v>172379.31</v>
      </c>
      <c r="K31" s="5">
        <f t="shared" si="10"/>
        <v>0.06843230718589303</v>
      </c>
      <c r="L31" s="55">
        <f t="shared" si="11"/>
        <v>-0.09956640333774125</v>
      </c>
      <c r="M31" s="56">
        <f t="shared" si="12"/>
        <v>0.2279281750223212</v>
      </c>
      <c r="N31" s="57">
        <f t="shared" si="13"/>
        <v>-0.08003280672140989</v>
      </c>
      <c r="O31" s="1"/>
    </row>
    <row r="32" spans="1:15" s="30" customFormat="1" ht="15">
      <c r="A32" s="18" t="s">
        <v>24</v>
      </c>
      <c r="B32" s="50">
        <v>2351.11</v>
      </c>
      <c r="C32" s="45">
        <v>976.38</v>
      </c>
      <c r="D32" s="2">
        <v>871.58</v>
      </c>
      <c r="E32" s="4">
        <f t="shared" si="7"/>
        <v>4199.070000000001</v>
      </c>
      <c r="F32" s="53">
        <f t="shared" si="8"/>
        <v>0.001622217257567256</v>
      </c>
      <c r="G32" s="50">
        <v>4158.89</v>
      </c>
      <c r="H32" s="45">
        <v>1096.82</v>
      </c>
      <c r="I32" s="2">
        <v>358.35</v>
      </c>
      <c r="J32" s="4">
        <f t="shared" si="9"/>
        <v>5614.06</v>
      </c>
      <c r="K32" s="5">
        <f t="shared" si="10"/>
        <v>0.002228707601161849</v>
      </c>
      <c r="L32" s="55">
        <f t="shared" si="11"/>
        <v>-0.3668809732652676</v>
      </c>
      <c r="M32" s="56">
        <f t="shared" si="12"/>
        <v>1.432203153341705</v>
      </c>
      <c r="N32" s="57">
        <f t="shared" si="13"/>
        <v>-0.25204397530485956</v>
      </c>
      <c r="O32" s="1"/>
    </row>
    <row r="33" spans="1:15" s="30" customFormat="1" ht="15">
      <c r="A33" s="18" t="s">
        <v>25</v>
      </c>
      <c r="B33" s="50">
        <v>394839.23</v>
      </c>
      <c r="C33" s="45">
        <v>1373</v>
      </c>
      <c r="D33" s="2">
        <v>5400.82</v>
      </c>
      <c r="E33" s="4">
        <f t="shared" si="7"/>
        <v>401613.05</v>
      </c>
      <c r="F33" s="53">
        <f t="shared" si="8"/>
        <v>0.1551542652478337</v>
      </c>
      <c r="G33" s="50">
        <v>477356.69</v>
      </c>
      <c r="H33" s="45">
        <v>0</v>
      </c>
      <c r="I33" s="2">
        <v>3969.42</v>
      </c>
      <c r="J33" s="4">
        <f t="shared" si="9"/>
        <v>481326.11</v>
      </c>
      <c r="K33" s="5">
        <f t="shared" si="10"/>
        <v>0.19108010245609489</v>
      </c>
      <c r="L33" s="55">
        <f t="shared" si="11"/>
        <v>-0.169987059362256</v>
      </c>
      <c r="M33" s="56">
        <f t="shared" si="12"/>
        <v>0.36060683928634396</v>
      </c>
      <c r="N33" s="57">
        <f t="shared" si="13"/>
        <v>-0.16561133573244136</v>
      </c>
      <c r="O33" s="1"/>
    </row>
    <row r="34" spans="1:15" s="30" customFormat="1" ht="15">
      <c r="A34" s="18" t="s">
        <v>14</v>
      </c>
      <c r="B34" s="50">
        <v>28115.72</v>
      </c>
      <c r="C34" s="45">
        <v>21921.08</v>
      </c>
      <c r="D34" s="2">
        <v>18783.93</v>
      </c>
      <c r="E34" s="4">
        <f t="shared" si="7"/>
        <v>68820.73000000001</v>
      </c>
      <c r="F34" s="53">
        <f t="shared" si="8"/>
        <v>0.02658735764928343</v>
      </c>
      <c r="G34" s="50">
        <v>8107.86</v>
      </c>
      <c r="H34" s="45">
        <v>16270.5</v>
      </c>
      <c r="I34" s="2">
        <v>4613.82</v>
      </c>
      <c r="J34" s="4">
        <f t="shared" si="9"/>
        <v>28992.18</v>
      </c>
      <c r="K34" s="5">
        <f t="shared" si="10"/>
        <v>0.011509512178397189</v>
      </c>
      <c r="L34" s="55">
        <f t="shared" si="11"/>
        <v>1.0525088644190999</v>
      </c>
      <c r="M34" s="56">
        <f t="shared" si="12"/>
        <v>3.0712316475285126</v>
      </c>
      <c r="N34" s="57">
        <f t="shared" si="13"/>
        <v>1.3737687197030377</v>
      </c>
      <c r="O34" s="1"/>
    </row>
    <row r="35" spans="1:15" s="30" customFormat="1" ht="15">
      <c r="A35" s="18" t="s">
        <v>26</v>
      </c>
      <c r="B35" s="50">
        <v>326432.95</v>
      </c>
      <c r="C35" s="45">
        <v>0</v>
      </c>
      <c r="D35" s="11">
        <v>307118.87</v>
      </c>
      <c r="E35" s="4">
        <f t="shared" si="7"/>
        <v>633551.8200000001</v>
      </c>
      <c r="F35" s="53">
        <f t="shared" si="8"/>
        <v>0.24475864797851515</v>
      </c>
      <c r="G35" s="50">
        <v>211188.88</v>
      </c>
      <c r="H35" s="45">
        <v>86605.97</v>
      </c>
      <c r="I35" s="11">
        <v>279783.27</v>
      </c>
      <c r="J35" s="4">
        <f t="shared" si="9"/>
        <v>577578.12</v>
      </c>
      <c r="K35" s="5">
        <f t="shared" si="10"/>
        <v>0.22929087795797878</v>
      </c>
      <c r="L35" s="55">
        <f t="shared" si="11"/>
        <v>0.09616721041347764</v>
      </c>
      <c r="M35" s="56">
        <f t="shared" si="12"/>
        <v>0.09770276828918312</v>
      </c>
      <c r="N35" s="57">
        <f t="shared" si="13"/>
        <v>0.09691104642260351</v>
      </c>
      <c r="O35" s="1"/>
    </row>
    <row r="36" spans="1:15" s="30" customFormat="1" ht="15.75" thickBot="1">
      <c r="A36" s="19" t="s">
        <v>9</v>
      </c>
      <c r="B36" s="50">
        <v>2266.59</v>
      </c>
      <c r="C36" s="45">
        <v>391.03</v>
      </c>
      <c r="D36" s="33">
        <v>711.78</v>
      </c>
      <c r="E36" s="4">
        <f t="shared" si="7"/>
        <v>3369.3999999999996</v>
      </c>
      <c r="F36" s="53">
        <f t="shared" si="8"/>
        <v>0.0013016927147313836</v>
      </c>
      <c r="G36" s="52">
        <v>1143.72</v>
      </c>
      <c r="H36" s="45">
        <v>546.91</v>
      </c>
      <c r="I36" s="33">
        <v>633.43</v>
      </c>
      <c r="J36" s="4">
        <f t="shared" si="9"/>
        <v>2324.06</v>
      </c>
      <c r="K36" s="5">
        <f t="shared" si="10"/>
        <v>0.0009226210955273378</v>
      </c>
      <c r="L36" s="55">
        <f t="shared" si="11"/>
        <v>0.5719702122877268</v>
      </c>
      <c r="M36" s="56">
        <f t="shared" si="12"/>
        <v>0.1236916470643954</v>
      </c>
      <c r="N36" s="57">
        <f t="shared" si="13"/>
        <v>0.4497904529142964</v>
      </c>
      <c r="O36" s="1"/>
    </row>
    <row r="37" spans="1:15" s="30" customFormat="1" ht="16.5" thickBot="1" thickTop="1">
      <c r="A37" s="12" t="s">
        <v>8</v>
      </c>
      <c r="B37" s="13">
        <f>SUM(B23:B36)</f>
        <v>1637799.3</v>
      </c>
      <c r="C37" s="13">
        <f>SUM(C23:C36)</f>
        <v>175264.50000000003</v>
      </c>
      <c r="D37" s="13">
        <f>SUM(D23:D36)</f>
        <v>775411.9300000002</v>
      </c>
      <c r="E37" s="14">
        <f>SUM(E23:E36)</f>
        <v>2588475.73</v>
      </c>
      <c r="F37" s="54">
        <f>IF(E$37=0,"0.00%",E37/E$37)</f>
        <v>1</v>
      </c>
      <c r="G37" s="13">
        <f>SUM(G23:G36)</f>
        <v>1573631.84</v>
      </c>
      <c r="H37" s="13">
        <f>SUM(H23:H36)</f>
        <v>223884.80000000002</v>
      </c>
      <c r="I37" s="14">
        <f>SUM(I23:I36)</f>
        <v>721458.93</v>
      </c>
      <c r="J37" s="14">
        <f>SUM(J23:J36)</f>
        <v>2518975.57</v>
      </c>
      <c r="K37" s="15">
        <f>IF(J$37=0,"0.00%",J37/J$37)</f>
        <v>1</v>
      </c>
      <c r="L37" s="58">
        <f>IF(H37=0,"0.00%",(B37+C37)/(G37+H37)-1)</f>
        <v>0.008649243992534084</v>
      </c>
      <c r="M37" s="59">
        <f>IF(I37=0,"0.00%",D37/I37-1)</f>
        <v>0.07478318966819097</v>
      </c>
      <c r="N37" s="54">
        <f>IF(J37=0,"0.00%",E37/J37-1)</f>
        <v>0.027590644715939083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 xml:space="preserve">&amp;C&amp;"Arial,Bold"&amp;14Pacific Land Border Sales Jan - Feb 09- 10 </oddHeader>
    <oddFooter>&amp;LStatistics and Reference Materials/Pacific Land Border (Feb 09-10)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2008-05-21T20:34:09Z</cp:lastPrinted>
  <dcterms:created xsi:type="dcterms:W3CDTF">2006-01-31T19:56:50Z</dcterms:created>
  <dcterms:modified xsi:type="dcterms:W3CDTF">2010-03-23T17:48:22Z</dcterms:modified>
  <cp:category/>
  <cp:version/>
  <cp:contentType/>
  <cp:contentStatus/>
</cp:coreProperties>
</file>