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2630" windowHeight="690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<sst xmlns="http://schemas.openxmlformats.org/spreadsheetml/2006/main" count="90" uniqueCount="33">
  <si>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</si>
  <si>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</si>
  <si>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</si>
  <si>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</si>
  <si>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</si>
  <si>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</si>
  <si>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</si>
  <si>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</si>
  <si>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</si>
  <si>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</si>
  <si>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</si>
  <si>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</si>
  <si>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</si>
  <si>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</si>
  <si>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</si>
  <si>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</si>
  <si>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</si>
  <si>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</si>
  <si>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</si>
  <si>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</si>
  <si>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</si>
  <si>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</si>
  <si>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</si>
  <si>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</si>
  <si>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</si>
  <si>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</si>
  <si>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</si>
  <si>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</si>
  <si>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</si>
  <si>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Feb 08</t>
  </si>
  <si>
    <t>Jan - Feb 08</t>
  </si>
  <si>
    <t>Feb 09</t>
  </si>
  <si>
    <t>Jan - Feb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</si>
</sst>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5" zoomScaleNormal="75" workbookViewId="0" topLeftCell="A5">
      <pane xSplit="1" topLeftCell="B1" activePane="topRight" state="frozen"/>
      <selection pane="topLeft" activeCell="A1" sqref="A1"/>
      <selection pane="topRight" activeCell="A37" sqref="A37"/>
    </sheetView>
  </sheetViews>
  <sheetFormatPr defaultColWidth="9.140625" defaultRowHeight="12.75"/>
  <cols>
    <col min="1" max="1" width="51.28125" style="27" customWidth="1"/>
    <col min="2" max="2" width="17.421875" style="37" bestFit="1" customWidth="1"/>
    <col min="3" max="3" width="15.7109375" style="1" bestFit="1" customWidth="1"/>
    <col min="4" max="4" width="14.7109375" style="1" bestFit="1" customWidth="1"/>
    <col min="5" max="5" width="14.421875" style="1" bestFit="1" customWidth="1"/>
    <col min="6" max="6" width="9.140625" style="1" bestFit="1" customWidth="1"/>
    <col min="7" max="7" width="17.421875" style="1" bestFit="1" customWidth="1"/>
    <col min="8" max="8" width="15.5742187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4" width="11.421875" style="1" bestFit="1" customWidth="1"/>
    <col min="15" max="16384" width="9.140625" style="1" customWidth="1"/>
  </cols>
  <sheetData>
    <row r="1" spans="1:16" s="54" customFormat="1" ht="16.5" thickBot="1" thickTop="1">
      <c r="A1" s="28" t="s">
        <v>17</v>
      </c>
      <c r="B1" s="46"/>
      <c r="C1" s="32"/>
      <c r="D1" s="39" t="s">
        <v>31</v>
      </c>
      <c r="E1" s="33"/>
      <c r="F1" s="34"/>
      <c r="G1" s="35"/>
      <c r="H1" s="33"/>
      <c r="I1" s="39" t="s">
        <v>29</v>
      </c>
      <c r="J1" s="33"/>
      <c r="K1" s="34"/>
      <c r="L1" s="35"/>
      <c r="M1" s="32" t="s">
        <v>12</v>
      </c>
      <c r="N1" s="34"/>
      <c r="O1" s="42"/>
      <c r="P1" s="53"/>
    </row>
    <row r="2" spans="1:16" s="37" customFormat="1" ht="15.75" thickTop="1">
      <c r="A2" s="23" t="s">
        <v>0</v>
      </c>
      <c r="B2" s="47" t="s">
        <v>19</v>
      </c>
      <c r="C2" s="29" t="s">
        <v>18</v>
      </c>
      <c r="D2" s="30" t="s">
        <v>2</v>
      </c>
      <c r="E2" s="30" t="s">
        <v>3</v>
      </c>
      <c r="F2" s="31" t="s">
        <v>10</v>
      </c>
      <c r="G2" s="47" t="s">
        <v>19</v>
      </c>
      <c r="H2" s="29" t="s">
        <v>18</v>
      </c>
      <c r="I2" s="30" t="s">
        <v>2</v>
      </c>
      <c r="J2" s="30" t="s">
        <v>3</v>
      </c>
      <c r="K2" s="31" t="s">
        <v>10</v>
      </c>
      <c r="L2" s="29" t="s">
        <v>1</v>
      </c>
      <c r="M2" s="30" t="s">
        <v>2</v>
      </c>
      <c r="N2" s="31" t="s">
        <v>3</v>
      </c>
      <c r="P2" s="55"/>
    </row>
    <row r="3" spans="1:16" s="37" customFormat="1" ht="15.75" thickBot="1">
      <c r="A3" s="10" t="s">
        <v>4</v>
      </c>
      <c r="B3" s="48" t="s">
        <v>5</v>
      </c>
      <c r="C3" s="11" t="s">
        <v>5</v>
      </c>
      <c r="D3" s="12" t="s">
        <v>6</v>
      </c>
      <c r="E3" s="12"/>
      <c r="F3" s="13" t="s">
        <v>11</v>
      </c>
      <c r="G3" s="48" t="s">
        <v>5</v>
      </c>
      <c r="H3" s="11" t="s">
        <v>5</v>
      </c>
      <c r="I3" s="12" t="s">
        <v>6</v>
      </c>
      <c r="J3" s="12"/>
      <c r="K3" s="13" t="s">
        <v>11</v>
      </c>
      <c r="L3" s="14" t="s">
        <v>7</v>
      </c>
      <c r="M3" s="15" t="s">
        <v>7</v>
      </c>
      <c r="N3" s="43" t="s">
        <v>7</v>
      </c>
      <c r="P3" s="55"/>
    </row>
    <row r="4" spans="1:16" s="37" customFormat="1" ht="15.75" thickTop="1">
      <c r="A4" s="24" t="s">
        <v>20</v>
      </c>
      <c r="B4" s="49">
        <v>19857.12</v>
      </c>
      <c r="C4" s="5">
        <v>5968.61</v>
      </c>
      <c r="D4" s="6">
        <v>254.64</v>
      </c>
      <c r="E4" s="6">
        <f>SUM(B4:D4)</f>
        <v>26080.37</v>
      </c>
      <c r="F4" s="7">
        <f>IF(E$18=0,"0.00%",E4/E$18)</f>
        <v>0.020284811986610685</v>
      </c>
      <c r="G4" s="49">
        <v>18891.42</v>
      </c>
      <c r="H4" s="5">
        <v>2104.44</v>
      </c>
      <c r="I4" s="6">
        <v>98.85</v>
      </c>
      <c r="J4" s="6">
        <f>SUM(G4:I4)</f>
        <v>21094.709999999995</v>
      </c>
      <c r="K4" s="7">
        <f>IF(J$18=0,"0.00%",J4/J$18)</f>
        <v>0.018013623302658058</v>
      </c>
      <c r="L4" s="8">
        <f>IF((G4+H4)=0,"0.00%",(B4+C4)/(G4+H4)-1)</f>
        <v>0.23003916010108671</v>
      </c>
      <c r="M4" s="9">
        <f>IF(I4=0,"0.00%",D4/I4-1)</f>
        <v>1.5760242792109258</v>
      </c>
      <c r="N4" s="38">
        <f>IF(J4=0,"0.00%",E4/J4-1)</f>
        <v>0.2363464584248849</v>
      </c>
      <c r="O4" s="1"/>
      <c r="P4" s="55"/>
    </row>
    <row r="5" spans="1:16" s="37" customFormat="1" ht="15">
      <c r="A5" s="25" t="s">
        <v>21</v>
      </c>
      <c r="B5" s="50">
        <v>319828.38</v>
      </c>
      <c r="C5" s="2">
        <v>0</v>
      </c>
      <c r="D5" s="3">
        <v>164530.83</v>
      </c>
      <c r="E5" s="6">
        <f aca="true" t="shared" si="0" ref="E5:E17">SUM(B5:D5)</f>
        <v>484359.20999999996</v>
      </c>
      <c r="F5" s="7">
        <f aca="true" t="shared" si="1" ref="F5:F17">IF(E$18=0,"0.00%",E5/E$18)</f>
        <v>0.3767253113676409</v>
      </c>
      <c r="G5" s="50">
        <v>295765.39</v>
      </c>
      <c r="H5" s="2">
        <v>0</v>
      </c>
      <c r="I5" s="3">
        <v>186707.95</v>
      </c>
      <c r="J5" s="6">
        <f aca="true" t="shared" si="2" ref="J5:J17">SUM(G5:I5)</f>
        <v>482473.34</v>
      </c>
      <c r="K5" s="7">
        <f aca="true" t="shared" si="3" ref="K5:K17">IF(J$18=0,"0.00%",J5/J$18)</f>
        <v>0.41200343594840916</v>
      </c>
      <c r="L5" s="8">
        <f aca="true" t="shared" si="4" ref="L5:L17">IF((G5+H5)=0,"0.00%",(B5+C5)/(G5+H5)-1)</f>
        <v>0.08135836988905298</v>
      </c>
      <c r="M5" s="9">
        <f aca="true" t="shared" si="5" ref="M5:M17">IF(I5=0,"0.00%",D5/I5-1)</f>
        <v>-0.11877973058994018</v>
      </c>
      <c r="N5" s="38">
        <f aca="true" t="shared" si="6" ref="N5:N17">IF(J5=0,"0.00%",E5/J5-1)</f>
        <v>0.003908754833997552</v>
      </c>
      <c r="O5" s="1"/>
      <c r="P5" s="55"/>
    </row>
    <row r="6" spans="1:16" s="37" customFormat="1" ht="15">
      <c r="A6" s="25" t="s">
        <v>22</v>
      </c>
      <c r="B6" s="50">
        <v>1116.12</v>
      </c>
      <c r="C6" s="2">
        <v>0</v>
      </c>
      <c r="D6" s="3">
        <v>11617.05</v>
      </c>
      <c r="E6" s="6">
        <f t="shared" si="0"/>
        <v>12733.169999999998</v>
      </c>
      <c r="F6" s="7">
        <f t="shared" si="1"/>
        <v>0.009903615609884045</v>
      </c>
      <c r="G6" s="50">
        <v>799.18</v>
      </c>
      <c r="H6" s="2">
        <v>0</v>
      </c>
      <c r="I6" s="3">
        <v>11304.18</v>
      </c>
      <c r="J6" s="6">
        <f t="shared" si="2"/>
        <v>12103.36</v>
      </c>
      <c r="K6" s="7">
        <f t="shared" si="3"/>
        <v>0.010335547051201911</v>
      </c>
      <c r="L6" s="8">
        <f t="shared" si="4"/>
        <v>0.3965814960334342</v>
      </c>
      <c r="M6" s="9">
        <f t="shared" si="5"/>
        <v>0.027677372440990666</v>
      </c>
      <c r="N6" s="38">
        <f t="shared" si="6"/>
        <v>0.05203596356714146</v>
      </c>
      <c r="O6" s="1"/>
      <c r="P6" s="55"/>
    </row>
    <row r="7" spans="1:16" s="37" customFormat="1" ht="15">
      <c r="A7" s="25" t="s">
        <v>15</v>
      </c>
      <c r="B7" s="50">
        <v>6578.26</v>
      </c>
      <c r="C7" s="2">
        <v>9888.41</v>
      </c>
      <c r="D7" s="3">
        <v>4925.5</v>
      </c>
      <c r="E7" s="6">
        <f t="shared" si="0"/>
        <v>21392.17</v>
      </c>
      <c r="F7" s="7">
        <f t="shared" si="1"/>
        <v>0.0166384198704088</v>
      </c>
      <c r="G7" s="50">
        <v>5135.77</v>
      </c>
      <c r="H7" s="2">
        <v>9123.27</v>
      </c>
      <c r="I7" s="3">
        <v>3789.27</v>
      </c>
      <c r="J7" s="6">
        <f t="shared" si="2"/>
        <v>18048.31</v>
      </c>
      <c r="K7" s="7">
        <f t="shared" si="3"/>
        <v>0.01541217952698077</v>
      </c>
      <c r="L7" s="8">
        <f t="shared" si="4"/>
        <v>0.1548231858526239</v>
      </c>
      <c r="M7" s="9">
        <f t="shared" si="5"/>
        <v>0.29985458940640286</v>
      </c>
      <c r="N7" s="38">
        <f t="shared" si="6"/>
        <v>0.18527274852880948</v>
      </c>
      <c r="O7" s="1"/>
      <c r="P7" s="55"/>
    </row>
    <row r="8" spans="1:16" s="37" customFormat="1" ht="15">
      <c r="A8" s="25" t="s">
        <v>16</v>
      </c>
      <c r="B8" s="50">
        <v>326.85</v>
      </c>
      <c r="C8" s="2">
        <v>75</v>
      </c>
      <c r="D8" s="3">
        <v>87.03</v>
      </c>
      <c r="E8" s="6">
        <f t="shared" si="0"/>
        <v>488.88</v>
      </c>
      <c r="F8" s="7">
        <f t="shared" si="1"/>
        <v>0.00038024149519405717</v>
      </c>
      <c r="G8" s="50">
        <v>183</v>
      </c>
      <c r="H8" s="2">
        <v>32</v>
      </c>
      <c r="I8" s="3">
        <v>158.43</v>
      </c>
      <c r="J8" s="6">
        <f t="shared" si="2"/>
        <v>373.43</v>
      </c>
      <c r="K8" s="7">
        <f t="shared" si="3"/>
        <v>0.0003188869318379631</v>
      </c>
      <c r="L8" s="8">
        <f t="shared" si="4"/>
        <v>0.8690697674418606</v>
      </c>
      <c r="M8" s="9">
        <f t="shared" si="5"/>
        <v>-0.450672221170233</v>
      </c>
      <c r="N8" s="38">
        <f t="shared" si="6"/>
        <v>0.3091610208071125</v>
      </c>
      <c r="O8" s="1"/>
      <c r="P8" s="55"/>
    </row>
    <row r="9" spans="1:16" s="37" customFormat="1" ht="15">
      <c r="A9" s="25" t="s">
        <v>23</v>
      </c>
      <c r="B9" s="50">
        <v>60</v>
      </c>
      <c r="C9" s="2">
        <v>76</v>
      </c>
      <c r="D9" s="3">
        <v>7.48</v>
      </c>
      <c r="E9" s="6">
        <f t="shared" si="0"/>
        <v>143.48</v>
      </c>
      <c r="F9" s="7">
        <f t="shared" si="1"/>
        <v>0.00011159599437580452</v>
      </c>
      <c r="G9" s="50">
        <v>42.99</v>
      </c>
      <c r="H9" s="2">
        <v>123.9</v>
      </c>
      <c r="I9" s="3">
        <v>26</v>
      </c>
      <c r="J9" s="6">
        <f t="shared" si="2"/>
        <v>192.89000000000001</v>
      </c>
      <c r="K9" s="7">
        <f t="shared" si="3"/>
        <v>0.00016471654736423082</v>
      </c>
      <c r="L9" s="8">
        <f t="shared" si="4"/>
        <v>-0.18509197675115352</v>
      </c>
      <c r="M9" s="9">
        <f t="shared" si="5"/>
        <v>-0.7123076923076923</v>
      </c>
      <c r="N9" s="38">
        <f t="shared" si="6"/>
        <v>-0.2561563585463218</v>
      </c>
      <c r="O9" s="1"/>
      <c r="P9" s="55"/>
    </row>
    <row r="10" spans="1:16" s="37" customFormat="1" ht="15">
      <c r="A10" s="25" t="s">
        <v>13</v>
      </c>
      <c r="B10" s="50">
        <v>43591.59</v>
      </c>
      <c r="C10" s="2">
        <v>1135.22</v>
      </c>
      <c r="D10" s="3">
        <v>31129.46</v>
      </c>
      <c r="E10" s="6">
        <f t="shared" si="0"/>
        <v>75856.26999999999</v>
      </c>
      <c r="F10" s="7">
        <f t="shared" si="1"/>
        <v>0.05899955311046493</v>
      </c>
      <c r="G10" s="50">
        <v>31946.54</v>
      </c>
      <c r="H10" s="2">
        <v>2011.82</v>
      </c>
      <c r="I10" s="3">
        <v>21779.56</v>
      </c>
      <c r="J10" s="6">
        <f t="shared" si="2"/>
        <v>55737.92</v>
      </c>
      <c r="K10" s="7">
        <f t="shared" si="3"/>
        <v>0.047596856963366206</v>
      </c>
      <c r="L10" s="8">
        <f t="shared" si="4"/>
        <v>0.31710748104443187</v>
      </c>
      <c r="M10" s="9">
        <f t="shared" si="5"/>
        <v>0.4292970105915821</v>
      </c>
      <c r="N10" s="38">
        <f t="shared" si="6"/>
        <v>0.36094547482216766</v>
      </c>
      <c r="O10" s="1"/>
      <c r="P10" s="55"/>
    </row>
    <row r="11" spans="1:16" s="37" customFormat="1" ht="15">
      <c r="A11" s="25" t="s">
        <v>24</v>
      </c>
      <c r="B11" s="50">
        <v>9679.81</v>
      </c>
      <c r="C11" s="2">
        <v>1304.45</v>
      </c>
      <c r="D11" s="3">
        <v>249.84</v>
      </c>
      <c r="E11" s="6">
        <f t="shared" si="0"/>
        <v>11234.1</v>
      </c>
      <c r="F11" s="7">
        <f t="shared" si="1"/>
        <v>0.0087376676917844</v>
      </c>
      <c r="G11" s="50">
        <v>12731.97</v>
      </c>
      <c r="H11" s="2">
        <v>919.26</v>
      </c>
      <c r="I11" s="3">
        <v>262.71</v>
      </c>
      <c r="J11" s="6">
        <f t="shared" si="2"/>
        <v>13913.939999999999</v>
      </c>
      <c r="K11" s="7">
        <f t="shared" si="3"/>
        <v>0.011881674306771037</v>
      </c>
      <c r="L11" s="8">
        <f t="shared" si="4"/>
        <v>-0.19536481328056154</v>
      </c>
      <c r="M11" s="9">
        <f t="shared" si="5"/>
        <v>-0.04898937992463159</v>
      </c>
      <c r="N11" s="38">
        <f t="shared" si="6"/>
        <v>-0.19260108926731023</v>
      </c>
      <c r="O11" s="1"/>
      <c r="P11" s="55"/>
    </row>
    <row r="12" spans="1:16" s="37" customFormat="1" ht="15">
      <c r="A12" s="25" t="s">
        <v>25</v>
      </c>
      <c r="B12" s="50">
        <v>43714.86</v>
      </c>
      <c r="C12" s="2">
        <v>40767.17</v>
      </c>
      <c r="D12" s="3">
        <v>3348.53</v>
      </c>
      <c r="E12" s="6">
        <f t="shared" si="0"/>
        <v>87830.56</v>
      </c>
      <c r="F12" s="7">
        <f t="shared" si="1"/>
        <v>0.06831292639938502</v>
      </c>
      <c r="G12" s="50">
        <v>13164.63</v>
      </c>
      <c r="H12" s="2">
        <v>4692.68</v>
      </c>
      <c r="I12" s="3">
        <v>14003.55</v>
      </c>
      <c r="J12" s="6">
        <f t="shared" si="2"/>
        <v>31860.859999999997</v>
      </c>
      <c r="K12" s="7">
        <f t="shared" si="3"/>
        <v>0.027207272825211914</v>
      </c>
      <c r="L12" s="8">
        <f t="shared" si="4"/>
        <v>3.7309493983136326</v>
      </c>
      <c r="M12" s="9">
        <f t="shared" si="5"/>
        <v>-0.7608799197346388</v>
      </c>
      <c r="N12" s="38">
        <f t="shared" si="6"/>
        <v>1.7566914389630415</v>
      </c>
      <c r="O12" s="1"/>
      <c r="P12" s="55"/>
    </row>
    <row r="13" spans="1:16" s="37" customFormat="1" ht="15">
      <c r="A13" s="25" t="s">
        <v>26</v>
      </c>
      <c r="B13" s="50">
        <v>2113.72</v>
      </c>
      <c r="C13" s="2">
        <v>554.03</v>
      </c>
      <c r="D13" s="3">
        <v>170.17</v>
      </c>
      <c r="E13" s="6">
        <f t="shared" si="0"/>
        <v>2837.92</v>
      </c>
      <c r="F13" s="7">
        <f t="shared" si="1"/>
        <v>0.002207279790625754</v>
      </c>
      <c r="G13" s="50">
        <v>1231.55</v>
      </c>
      <c r="H13" s="2">
        <v>581.46</v>
      </c>
      <c r="I13" s="3">
        <v>182.08</v>
      </c>
      <c r="J13" s="6">
        <f t="shared" si="2"/>
        <v>1995.09</v>
      </c>
      <c r="K13" s="7">
        <f t="shared" si="3"/>
        <v>0.0017036877830934897</v>
      </c>
      <c r="L13" s="8">
        <f t="shared" si="4"/>
        <v>0.4714480339325211</v>
      </c>
      <c r="M13" s="9">
        <f t="shared" si="5"/>
        <v>-0.06541080843585245</v>
      </c>
      <c r="N13" s="38">
        <f t="shared" si="6"/>
        <v>0.4224521199544884</v>
      </c>
      <c r="O13" s="1"/>
      <c r="P13" s="55"/>
    </row>
    <row r="14" spans="1:16" s="37" customFormat="1" ht="15">
      <c r="A14" s="25" t="s">
        <v>27</v>
      </c>
      <c r="B14" s="50">
        <v>253587.79</v>
      </c>
      <c r="C14" s="2">
        <v>0</v>
      </c>
      <c r="D14" s="3">
        <v>1958.15</v>
      </c>
      <c r="E14" s="6">
        <f t="shared" si="0"/>
        <v>255545.94</v>
      </c>
      <c r="F14" s="7">
        <f t="shared" si="1"/>
        <v>0.19875873489684753</v>
      </c>
      <c r="G14" s="50">
        <v>186472.81</v>
      </c>
      <c r="H14" s="2">
        <v>0</v>
      </c>
      <c r="I14" s="3">
        <v>3419.81</v>
      </c>
      <c r="J14" s="6">
        <f t="shared" si="2"/>
        <v>189892.62</v>
      </c>
      <c r="K14" s="7">
        <f t="shared" si="3"/>
        <v>0.1621569637427958</v>
      </c>
      <c r="L14" s="8">
        <f t="shared" si="4"/>
        <v>0.3599183173139291</v>
      </c>
      <c r="M14" s="9">
        <f t="shared" si="5"/>
        <v>-0.4274097098961638</v>
      </c>
      <c r="N14" s="38">
        <f t="shared" si="6"/>
        <v>0.34573918670457027</v>
      </c>
      <c r="O14" s="1"/>
      <c r="P14" s="55"/>
    </row>
    <row r="15" spans="1:16" s="37" customFormat="1" ht="15">
      <c r="A15" s="25" t="s">
        <v>14</v>
      </c>
      <c r="B15" s="50">
        <v>4339.18</v>
      </c>
      <c r="C15" s="2">
        <v>7856.53</v>
      </c>
      <c r="D15" s="3">
        <v>2852.35</v>
      </c>
      <c r="E15" s="6">
        <f t="shared" si="0"/>
        <v>15048.06</v>
      </c>
      <c r="F15" s="7">
        <f t="shared" si="1"/>
        <v>0.01170409268976003</v>
      </c>
      <c r="G15" s="50">
        <v>1387.55</v>
      </c>
      <c r="H15" s="2">
        <v>8015.62</v>
      </c>
      <c r="I15" s="3">
        <v>1460.77</v>
      </c>
      <c r="J15" s="6">
        <f t="shared" si="2"/>
        <v>10863.94</v>
      </c>
      <c r="K15" s="7">
        <f t="shared" si="3"/>
        <v>0.009277156345959676</v>
      </c>
      <c r="L15" s="8">
        <f t="shared" si="4"/>
        <v>0.2969785721198275</v>
      </c>
      <c r="M15" s="9">
        <f t="shared" si="5"/>
        <v>0.9526345694394052</v>
      </c>
      <c r="N15" s="38">
        <f t="shared" si="6"/>
        <v>0.38513835680241226</v>
      </c>
      <c r="O15" s="1"/>
      <c r="P15" s="55"/>
    </row>
    <row r="16" spans="1:16" s="37" customFormat="1" ht="15">
      <c r="A16" s="25" t="s">
        <v>28</v>
      </c>
      <c r="B16" s="50">
        <v>89535.23</v>
      </c>
      <c r="C16" s="2">
        <v>61461.89</v>
      </c>
      <c r="D16" s="16">
        <v>140123.88</v>
      </c>
      <c r="E16" s="6">
        <f t="shared" si="0"/>
        <v>291121</v>
      </c>
      <c r="F16" s="7">
        <f t="shared" si="1"/>
        <v>0.2264283348109743</v>
      </c>
      <c r="G16" s="50">
        <v>172977.38</v>
      </c>
      <c r="H16" s="2">
        <v>0</v>
      </c>
      <c r="I16" s="16">
        <v>158748.01</v>
      </c>
      <c r="J16" s="6">
        <f t="shared" si="2"/>
        <v>331725.39</v>
      </c>
      <c r="K16" s="7">
        <f t="shared" si="3"/>
        <v>0.28327368403677194</v>
      </c>
      <c r="L16" s="8">
        <f t="shared" si="4"/>
        <v>-0.1270701406160737</v>
      </c>
      <c r="M16" s="9">
        <f t="shared" si="5"/>
        <v>-0.11731882497298707</v>
      </c>
      <c r="N16" s="38">
        <f t="shared" si="6"/>
        <v>-0.12240362427488594</v>
      </c>
      <c r="O16" s="1"/>
      <c r="P16" s="55"/>
    </row>
    <row r="17" spans="1:16" s="37" customFormat="1" ht="15.75" thickBot="1">
      <c r="A17" s="26" t="s">
        <v>9</v>
      </c>
      <c r="B17" s="51">
        <v>605.82</v>
      </c>
      <c r="C17" s="2">
        <v>186.9</v>
      </c>
      <c r="D17" s="41">
        <v>245.38</v>
      </c>
      <c r="E17" s="6">
        <f t="shared" si="0"/>
        <v>1038.1</v>
      </c>
      <c r="F17" s="7">
        <f t="shared" si="1"/>
        <v>0.000807414286043509</v>
      </c>
      <c r="G17" s="51">
        <v>193.54</v>
      </c>
      <c r="H17" s="2">
        <v>416.05</v>
      </c>
      <c r="I17" s="41">
        <v>156.64</v>
      </c>
      <c r="J17" s="6">
        <f t="shared" si="2"/>
        <v>766.23</v>
      </c>
      <c r="K17" s="7">
        <f t="shared" si="3"/>
        <v>0.000654314687577866</v>
      </c>
      <c r="L17" s="8">
        <f t="shared" si="4"/>
        <v>0.30041503305500417</v>
      </c>
      <c r="M17" s="9">
        <f t="shared" si="5"/>
        <v>0.5665219611848826</v>
      </c>
      <c r="N17" s="38">
        <f t="shared" si="6"/>
        <v>0.3548151338370984</v>
      </c>
      <c r="O17" s="1"/>
      <c r="P17" s="55"/>
    </row>
    <row r="18" spans="1:16" s="37" customFormat="1" ht="16.5" thickBot="1" thickTop="1">
      <c r="A18" s="17" t="s">
        <v>8</v>
      </c>
      <c r="B18" s="18">
        <f>SUM(B4:B17)</f>
        <v>794934.7299999999</v>
      </c>
      <c r="C18" s="18">
        <f>SUM(C4:C17)</f>
        <v>129274.20999999999</v>
      </c>
      <c r="D18" s="18">
        <f>SUM(D4:D17)</f>
        <v>361500.29000000004</v>
      </c>
      <c r="E18" s="19">
        <f>SUM(E4:E17)</f>
        <v>1285709.2300000002</v>
      </c>
      <c r="F18" s="20">
        <f>IF(E$18=0,"0.00%",E18/E$18)</f>
        <v>1</v>
      </c>
      <c r="G18" s="18">
        <f>SUM(G4:G17)</f>
        <v>740923.7200000001</v>
      </c>
      <c r="H18" s="18">
        <f>SUM(H4:H17)</f>
        <v>28020.5</v>
      </c>
      <c r="I18" s="19">
        <f>SUM(I4:I17)</f>
        <v>402097.80999999994</v>
      </c>
      <c r="J18" s="19">
        <f>SUM(J4:J17)</f>
        <v>1171042.03</v>
      </c>
      <c r="K18" s="20">
        <f>IF(J$18=0,"0.00%",J18/J$18)</f>
        <v>1</v>
      </c>
      <c r="L18" s="21">
        <f>IF((G18+H18)=0,"0.00%",(B18+C18)/(G18+H18)-1)</f>
        <v>0.2019193537861559</v>
      </c>
      <c r="M18" s="22">
        <f>IF(I18=0,"0.00%",D18/I18-1)</f>
        <v>-0.1009642902556468</v>
      </c>
      <c r="N18" s="20">
        <f>IF(J18=0,"0.00%",E18/J18-1)</f>
        <v>0.09791894489047515</v>
      </c>
      <c r="O18" s="40"/>
      <c r="P18" s="55"/>
    </row>
    <row r="19" spans="1:16" s="37" customFormat="1" ht="15.75" thickBot="1" thickTop="1">
      <c r="A19" s="36"/>
      <c r="B19" s="36"/>
      <c r="C19" s="36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  <c r="P19" s="55"/>
    </row>
    <row r="20" spans="1:16" s="37" customFormat="1" ht="16.5" thickBot="1" thickTop="1">
      <c r="A20" s="28" t="s">
        <v>17</v>
      </c>
      <c r="B20" s="46"/>
      <c r="C20" s="32"/>
      <c r="D20" s="44" t="s">
        <v>32</v>
      </c>
      <c r="E20" s="33"/>
      <c r="F20" s="34"/>
      <c r="G20" s="35"/>
      <c r="H20" s="33"/>
      <c r="I20" s="45" t="s">
        <v>30</v>
      </c>
      <c r="J20" s="33"/>
      <c r="K20" s="34"/>
      <c r="L20" s="35"/>
      <c r="M20" s="32" t="s">
        <v>12</v>
      </c>
      <c r="N20" s="34"/>
      <c r="O20" s="1"/>
      <c r="P20" s="55"/>
    </row>
    <row r="21" spans="1:16" s="37" customFormat="1" ht="15.75" thickTop="1">
      <c r="A21" s="23" t="s">
        <v>0</v>
      </c>
      <c r="B21" s="47" t="s">
        <v>19</v>
      </c>
      <c r="C21" s="29" t="s">
        <v>18</v>
      </c>
      <c r="D21" s="30" t="s">
        <v>2</v>
      </c>
      <c r="E21" s="30" t="s">
        <v>3</v>
      </c>
      <c r="F21" s="31" t="s">
        <v>10</v>
      </c>
      <c r="G21" s="47" t="s">
        <v>19</v>
      </c>
      <c r="H21" s="29" t="s">
        <v>18</v>
      </c>
      <c r="I21" s="30" t="s">
        <v>2</v>
      </c>
      <c r="J21" s="30" t="s">
        <v>3</v>
      </c>
      <c r="K21" s="31" t="s">
        <v>10</v>
      </c>
      <c r="L21" s="29" t="s">
        <v>1</v>
      </c>
      <c r="M21" s="30" t="s">
        <v>2</v>
      </c>
      <c r="N21" s="31" t="s">
        <v>3</v>
      </c>
      <c r="O21" s="1"/>
      <c r="P21" s="55"/>
    </row>
    <row r="22" spans="1:16" s="37" customFormat="1" ht="15.75" thickBot="1">
      <c r="A22" s="10" t="s">
        <v>4</v>
      </c>
      <c r="B22" s="48" t="s">
        <v>5</v>
      </c>
      <c r="C22" s="11" t="s">
        <v>5</v>
      </c>
      <c r="D22" s="12" t="s">
        <v>6</v>
      </c>
      <c r="E22" s="12"/>
      <c r="F22" s="13" t="s">
        <v>11</v>
      </c>
      <c r="G22" s="48" t="s">
        <v>5</v>
      </c>
      <c r="H22" s="11" t="s">
        <v>5</v>
      </c>
      <c r="I22" s="12" t="s">
        <v>6</v>
      </c>
      <c r="J22" s="12"/>
      <c r="K22" s="13" t="s">
        <v>11</v>
      </c>
      <c r="L22" s="14" t="s">
        <v>7</v>
      </c>
      <c r="M22" s="15" t="s">
        <v>7</v>
      </c>
      <c r="N22" s="43" t="s">
        <v>7</v>
      </c>
      <c r="O22" s="1"/>
      <c r="P22" s="55"/>
    </row>
    <row r="23" spans="1:16" s="37" customFormat="1" ht="15.75" thickTop="1">
      <c r="A23" s="24" t="s">
        <v>20</v>
      </c>
      <c r="B23" s="49">
        <v>37082.77</v>
      </c>
      <c r="C23" s="5">
        <v>10175.25</v>
      </c>
      <c r="D23" s="6">
        <v>402.39</v>
      </c>
      <c r="E23" s="6">
        <f>SUM(B23:D23)</f>
        <v>47660.409999999996</v>
      </c>
      <c r="F23" s="7">
        <f>IF(E$37=0,"0.00%",E23/E$37)</f>
        <v>0.01892055269118787</v>
      </c>
      <c r="G23" s="49">
        <v>34544.1</v>
      </c>
      <c r="H23" s="5">
        <v>4047.16</v>
      </c>
      <c r="I23" s="6">
        <v>502.62</v>
      </c>
      <c r="J23" s="6">
        <f>SUM(G23:I23)</f>
        <v>39093.88</v>
      </c>
      <c r="K23" s="7">
        <f>IF(J$37=0,"0.00%",J23/J$37)</f>
        <v>0.017670264760174213</v>
      </c>
      <c r="L23" s="52">
        <f>IF((G23+H23)=0,"0.00%",(B23+C23)/(G23+H23)-1)</f>
        <v>0.224578311254932</v>
      </c>
      <c r="M23" s="9">
        <f>IF(I23=0,"0.00%",D23/I23-1)</f>
        <v>-0.19941506505909035</v>
      </c>
      <c r="N23" s="38">
        <f>IF(J23=0,"0.00%",E23/J23-1)</f>
        <v>0.21912713703525966</v>
      </c>
      <c r="O23" s="1"/>
      <c r="P23" s="55"/>
    </row>
    <row r="24" spans="1:16" s="37" customFormat="1" ht="15">
      <c r="A24" s="25" t="s">
        <v>21</v>
      </c>
      <c r="B24" s="50">
        <v>642854.04</v>
      </c>
      <c r="C24" s="2">
        <v>0</v>
      </c>
      <c r="D24" s="3">
        <v>330262.8</v>
      </c>
      <c r="E24" s="6">
        <f aca="true" t="shared" si="7" ref="E24:E36">SUM(B24:D24)</f>
        <v>973116.8400000001</v>
      </c>
      <c r="F24" s="7">
        <f aca="true" t="shared" si="8" ref="F24:F36">IF(E$37=0,"0.00%",E24/E$37)</f>
        <v>0.38631452070811473</v>
      </c>
      <c r="G24" s="50">
        <v>549994.83</v>
      </c>
      <c r="H24" s="2">
        <v>0</v>
      </c>
      <c r="I24" s="3">
        <v>365432.34</v>
      </c>
      <c r="J24" s="6">
        <f aca="true" t="shared" si="9" ref="J24:J36">SUM(G24:I24)</f>
        <v>915427.1699999999</v>
      </c>
      <c r="K24" s="7">
        <f>IF(J$37=0,"0.00%",J24/J$37)</f>
        <v>0.4137691235190012</v>
      </c>
      <c r="L24" s="52">
        <f aca="true" t="shared" si="10" ref="L24:L36">IF((G24+H24)=0,"0.00%",(B24+C24)/(G24+H24)-1)</f>
        <v>0.16883651433596225</v>
      </c>
      <c r="M24" s="9">
        <f aca="true" t="shared" si="11" ref="M24:M36">IF(I24=0,"0.00%",D24/I24-1)</f>
        <v>-0.09624090741394165</v>
      </c>
      <c r="N24" s="38">
        <f aca="true" t="shared" si="12" ref="N24:N36">IF(J24=0,"0.00%",E24/J24-1)</f>
        <v>0.06301939891078412</v>
      </c>
      <c r="O24" s="1"/>
      <c r="P24" s="55"/>
    </row>
    <row r="25" spans="1:16" s="37" customFormat="1" ht="15">
      <c r="A25" s="25" t="s">
        <v>22</v>
      </c>
      <c r="B25" s="50">
        <v>2216.51</v>
      </c>
      <c r="C25" s="2">
        <v>0</v>
      </c>
      <c r="D25" s="3">
        <v>22869.39</v>
      </c>
      <c r="E25" s="6">
        <f t="shared" si="7"/>
        <v>25085.9</v>
      </c>
      <c r="F25" s="7">
        <f t="shared" si="8"/>
        <v>0.009958770660090207</v>
      </c>
      <c r="G25" s="50">
        <v>1279.14</v>
      </c>
      <c r="H25" s="2">
        <v>0</v>
      </c>
      <c r="I25" s="3">
        <v>19978.16</v>
      </c>
      <c r="J25" s="6">
        <f t="shared" si="9"/>
        <v>21257.3</v>
      </c>
      <c r="K25" s="7">
        <f aca="true" t="shared" si="13" ref="K25:K36">IF(J$37=0,"0.00%",J25/J$37)</f>
        <v>0.009608207706332842</v>
      </c>
      <c r="L25" s="52">
        <f t="shared" si="10"/>
        <v>0.7328126710133371</v>
      </c>
      <c r="M25" s="9">
        <f t="shared" si="11"/>
        <v>0.14471953373083402</v>
      </c>
      <c r="N25" s="38">
        <f t="shared" si="12"/>
        <v>0.18010753952759773</v>
      </c>
      <c r="O25" s="1"/>
      <c r="P25" s="55"/>
    </row>
    <row r="26" spans="1:16" s="37" customFormat="1" ht="15">
      <c r="A26" s="25" t="s">
        <v>15</v>
      </c>
      <c r="B26" s="50">
        <v>14554.97</v>
      </c>
      <c r="C26" s="2">
        <v>19700.58</v>
      </c>
      <c r="D26" s="3">
        <v>9286.09</v>
      </c>
      <c r="E26" s="6">
        <f t="shared" si="7"/>
        <v>43541.64</v>
      </c>
      <c r="F26" s="7">
        <f t="shared" si="8"/>
        <v>0.01728545545203521</v>
      </c>
      <c r="G26" s="50">
        <v>11260.68</v>
      </c>
      <c r="H26" s="2">
        <v>18511.32</v>
      </c>
      <c r="I26" s="3">
        <v>8553.1</v>
      </c>
      <c r="J26" s="6">
        <f t="shared" si="9"/>
        <v>38325.1</v>
      </c>
      <c r="K26" s="7">
        <f t="shared" si="13"/>
        <v>0.017322779523550817</v>
      </c>
      <c r="L26" s="52">
        <f t="shared" si="10"/>
        <v>0.15059619776971656</v>
      </c>
      <c r="M26" s="9">
        <f t="shared" si="11"/>
        <v>0.08569875249909398</v>
      </c>
      <c r="N26" s="38">
        <f t="shared" si="12"/>
        <v>0.13611288685482892</v>
      </c>
      <c r="O26" s="1"/>
      <c r="P26" s="55"/>
    </row>
    <row r="27" spans="1:16" s="37" customFormat="1" ht="15">
      <c r="A27" s="25" t="s">
        <v>16</v>
      </c>
      <c r="B27" s="50">
        <v>442</v>
      </c>
      <c r="C27" s="2">
        <v>75</v>
      </c>
      <c r="D27" s="3">
        <v>606.09</v>
      </c>
      <c r="E27" s="6">
        <f t="shared" si="7"/>
        <v>1123.0900000000001</v>
      </c>
      <c r="F27" s="7">
        <f t="shared" si="8"/>
        <v>0.000445851882557162</v>
      </c>
      <c r="G27" s="50">
        <v>393.78</v>
      </c>
      <c r="H27" s="2">
        <v>103.9</v>
      </c>
      <c r="I27" s="3">
        <v>519.27</v>
      </c>
      <c r="J27" s="6">
        <f t="shared" si="9"/>
        <v>1016.9499999999999</v>
      </c>
      <c r="K27" s="7">
        <f t="shared" si="13"/>
        <v>0.00045965700380364314</v>
      </c>
      <c r="L27" s="52">
        <f t="shared" si="10"/>
        <v>0.038820125381771486</v>
      </c>
      <c r="M27" s="9">
        <f t="shared" si="11"/>
        <v>0.16719625628285884</v>
      </c>
      <c r="N27" s="38">
        <f t="shared" si="12"/>
        <v>0.1043709130242394</v>
      </c>
      <c r="O27" s="1"/>
      <c r="P27" s="55"/>
    </row>
    <row r="28" spans="1:16" s="37" customFormat="1" ht="15">
      <c r="A28" s="25" t="s">
        <v>23</v>
      </c>
      <c r="B28" s="50">
        <v>230.99</v>
      </c>
      <c r="C28" s="2">
        <v>276.95</v>
      </c>
      <c r="D28" s="3">
        <v>7.48</v>
      </c>
      <c r="E28" s="6">
        <f t="shared" si="7"/>
        <v>515.42</v>
      </c>
      <c r="F28" s="7">
        <f t="shared" si="8"/>
        <v>0.00020461492605900898</v>
      </c>
      <c r="G28" s="50">
        <v>339.28</v>
      </c>
      <c r="H28" s="2">
        <v>289.9</v>
      </c>
      <c r="I28" s="3">
        <v>31</v>
      </c>
      <c r="J28" s="6">
        <f t="shared" si="9"/>
        <v>660.18</v>
      </c>
      <c r="K28" s="7">
        <f t="shared" si="13"/>
        <v>0.0002983985060928159</v>
      </c>
      <c r="L28" s="52">
        <f t="shared" si="10"/>
        <v>-0.19269525414030952</v>
      </c>
      <c r="M28" s="9">
        <f t="shared" si="11"/>
        <v>-0.7587096774193548</v>
      </c>
      <c r="N28" s="38">
        <f t="shared" si="12"/>
        <v>-0.21927353146111672</v>
      </c>
      <c r="O28" s="1"/>
      <c r="P28" s="55"/>
    </row>
    <row r="29" spans="1:16" s="37" customFormat="1" ht="15">
      <c r="A29" s="25" t="s">
        <v>13</v>
      </c>
      <c r="B29" s="50">
        <v>77332.61</v>
      </c>
      <c r="C29" s="2">
        <v>1995.04</v>
      </c>
      <c r="D29" s="3">
        <v>57984.61</v>
      </c>
      <c r="E29" s="6">
        <f t="shared" si="7"/>
        <v>137312.26</v>
      </c>
      <c r="F29" s="7">
        <f t="shared" si="8"/>
        <v>0.05451115192832141</v>
      </c>
      <c r="G29" s="50">
        <v>53051.27</v>
      </c>
      <c r="H29" s="2">
        <v>3462.86</v>
      </c>
      <c r="I29" s="3">
        <v>41404.12</v>
      </c>
      <c r="J29" s="6">
        <f t="shared" si="9"/>
        <v>97918.25</v>
      </c>
      <c r="K29" s="7">
        <f t="shared" si="13"/>
        <v>0.04425862570696306</v>
      </c>
      <c r="L29" s="52">
        <f t="shared" si="10"/>
        <v>0.40367815978057164</v>
      </c>
      <c r="M29" s="9">
        <f t="shared" si="11"/>
        <v>0.4004550754852414</v>
      </c>
      <c r="N29" s="38">
        <f t="shared" si="12"/>
        <v>0.40231529873133987</v>
      </c>
      <c r="O29" s="1"/>
      <c r="P29" s="55"/>
    </row>
    <row r="30" spans="1:16" s="37" customFormat="1" ht="15">
      <c r="A30" s="25" t="s">
        <v>24</v>
      </c>
      <c r="B30" s="50">
        <v>19732.38</v>
      </c>
      <c r="C30" s="2">
        <v>2273.66</v>
      </c>
      <c r="D30" s="3">
        <v>400.13</v>
      </c>
      <c r="E30" s="6">
        <f t="shared" si="7"/>
        <v>22406.170000000002</v>
      </c>
      <c r="F30" s="7">
        <f t="shared" si="8"/>
        <v>0.0088949532765814</v>
      </c>
      <c r="G30" s="50">
        <v>22109.87</v>
      </c>
      <c r="H30" s="2">
        <v>1976.29</v>
      </c>
      <c r="I30" s="3">
        <v>593.5</v>
      </c>
      <c r="J30" s="6">
        <f t="shared" si="9"/>
        <v>24679.66</v>
      </c>
      <c r="K30" s="7">
        <f t="shared" si="13"/>
        <v>0.011155099631734717</v>
      </c>
      <c r="L30" s="52">
        <f t="shared" si="10"/>
        <v>-0.08636162842063655</v>
      </c>
      <c r="M30" s="9">
        <f t="shared" si="11"/>
        <v>-0.32581297388374053</v>
      </c>
      <c r="N30" s="38">
        <f t="shared" si="12"/>
        <v>-0.09211998868704019</v>
      </c>
      <c r="O30" s="1"/>
      <c r="P30" s="55"/>
    </row>
    <row r="31" spans="1:16" s="37" customFormat="1" ht="15">
      <c r="A31" s="25" t="s">
        <v>25</v>
      </c>
      <c r="B31" s="50">
        <v>77229.53</v>
      </c>
      <c r="C31" s="2">
        <v>84868.12</v>
      </c>
      <c r="D31" s="3">
        <v>10281.66</v>
      </c>
      <c r="E31" s="6">
        <f t="shared" si="7"/>
        <v>172379.31</v>
      </c>
      <c r="F31" s="7">
        <f t="shared" si="8"/>
        <v>0.06843230718589303</v>
      </c>
      <c r="G31" s="50">
        <v>29785.16</v>
      </c>
      <c r="H31" s="2">
        <v>5918.19</v>
      </c>
      <c r="I31" s="3">
        <v>18888.98</v>
      </c>
      <c r="J31" s="6">
        <f t="shared" si="9"/>
        <v>54592.33</v>
      </c>
      <c r="K31" s="7">
        <f t="shared" si="13"/>
        <v>0.024675497161571112</v>
      </c>
      <c r="L31" s="52">
        <f t="shared" si="10"/>
        <v>3.5401243860870197</v>
      </c>
      <c r="M31" s="9">
        <f t="shared" si="11"/>
        <v>-0.45567944907559854</v>
      </c>
      <c r="N31" s="38">
        <f t="shared" si="12"/>
        <v>2.1575737837165034</v>
      </c>
      <c r="O31" s="1"/>
      <c r="P31" s="55"/>
    </row>
    <row r="32" spans="1:16" s="37" customFormat="1" ht="15">
      <c r="A32" s="25" t="s">
        <v>26</v>
      </c>
      <c r="B32" s="50">
        <v>4158.89</v>
      </c>
      <c r="C32" s="2">
        <v>1096.82</v>
      </c>
      <c r="D32" s="3">
        <v>358.35</v>
      </c>
      <c r="E32" s="6">
        <f t="shared" si="7"/>
        <v>5614.06</v>
      </c>
      <c r="F32" s="7">
        <f t="shared" si="8"/>
        <v>0.002228707601161849</v>
      </c>
      <c r="G32" s="50">
        <v>2776.89</v>
      </c>
      <c r="H32" s="2">
        <v>893.79</v>
      </c>
      <c r="I32" s="3">
        <v>552.18</v>
      </c>
      <c r="J32" s="6">
        <f t="shared" si="9"/>
        <v>4222.86</v>
      </c>
      <c r="K32" s="7">
        <f t="shared" si="13"/>
        <v>0.0019087144649021608</v>
      </c>
      <c r="L32" s="52">
        <f t="shared" si="10"/>
        <v>0.431808275305938</v>
      </c>
      <c r="M32" s="9">
        <f t="shared" si="11"/>
        <v>-0.35102683907421484</v>
      </c>
      <c r="N32" s="38">
        <f t="shared" si="12"/>
        <v>0.32944497331192624</v>
      </c>
      <c r="O32" s="1"/>
      <c r="P32" s="55"/>
    </row>
    <row r="33" spans="1:16" s="37" customFormat="1" ht="15">
      <c r="A33" s="25" t="s">
        <v>27</v>
      </c>
      <c r="B33" s="50">
        <v>477356.69</v>
      </c>
      <c r="C33" s="2">
        <v>0</v>
      </c>
      <c r="D33" s="3">
        <v>3969.42</v>
      </c>
      <c r="E33" s="6">
        <f t="shared" si="7"/>
        <v>481326.11</v>
      </c>
      <c r="F33" s="7">
        <f t="shared" si="8"/>
        <v>0.19108010245609489</v>
      </c>
      <c r="G33" s="50">
        <v>359530.08</v>
      </c>
      <c r="H33" s="2">
        <v>4.99</v>
      </c>
      <c r="I33" s="3">
        <v>7020.56</v>
      </c>
      <c r="J33" s="6">
        <f t="shared" si="9"/>
        <v>366555.63</v>
      </c>
      <c r="K33" s="7">
        <f t="shared" si="13"/>
        <v>0.16568156016830407</v>
      </c>
      <c r="L33" s="52">
        <f t="shared" si="10"/>
        <v>0.3277055003285214</v>
      </c>
      <c r="M33" s="9">
        <f t="shared" si="11"/>
        <v>-0.4346006586369179</v>
      </c>
      <c r="N33" s="38">
        <f t="shared" si="12"/>
        <v>0.3131052167988799</v>
      </c>
      <c r="O33" s="1"/>
      <c r="P33" s="55"/>
    </row>
    <row r="34" spans="1:16" s="37" customFormat="1" ht="15">
      <c r="A34" s="25" t="s">
        <v>14</v>
      </c>
      <c r="B34" s="50">
        <v>8107.86</v>
      </c>
      <c r="C34" s="2">
        <v>16270.5</v>
      </c>
      <c r="D34" s="3">
        <v>4613.82</v>
      </c>
      <c r="E34" s="6">
        <f t="shared" si="7"/>
        <v>28992.18</v>
      </c>
      <c r="F34" s="7">
        <f t="shared" si="8"/>
        <v>0.011509512178397189</v>
      </c>
      <c r="G34" s="50">
        <v>3010.68</v>
      </c>
      <c r="H34" s="2">
        <v>16606.89</v>
      </c>
      <c r="I34" s="3">
        <v>2949.41</v>
      </c>
      <c r="J34" s="6">
        <f t="shared" si="9"/>
        <v>22566.98</v>
      </c>
      <c r="K34" s="7">
        <f t="shared" si="13"/>
        <v>0.010200177404687288</v>
      </c>
      <c r="L34" s="52">
        <f t="shared" si="10"/>
        <v>0.24267990378013193</v>
      </c>
      <c r="M34" s="9">
        <f t="shared" si="11"/>
        <v>0.5643196435897349</v>
      </c>
      <c r="N34" s="38">
        <f t="shared" si="12"/>
        <v>0.2847168739459156</v>
      </c>
      <c r="O34" s="1"/>
      <c r="P34" s="55"/>
    </row>
    <row r="35" spans="1:16" s="37" customFormat="1" ht="15">
      <c r="A35" s="25" t="s">
        <v>28</v>
      </c>
      <c r="B35" s="50">
        <v>197007.53</v>
      </c>
      <c r="C35" s="2">
        <v>100787.32</v>
      </c>
      <c r="D35" s="16">
        <v>279783.27</v>
      </c>
      <c r="E35" s="6">
        <f t="shared" si="7"/>
        <v>577578.12</v>
      </c>
      <c r="F35" s="7">
        <f t="shared" si="8"/>
        <v>0.22929087795797878</v>
      </c>
      <c r="G35" s="50">
        <v>326974.04</v>
      </c>
      <c r="H35" s="2">
        <v>0</v>
      </c>
      <c r="I35" s="16">
        <v>296900.35</v>
      </c>
      <c r="J35" s="6">
        <f t="shared" si="9"/>
        <v>623874.3899999999</v>
      </c>
      <c r="K35" s="7">
        <f t="shared" si="13"/>
        <v>0.2819885273191656</v>
      </c>
      <c r="L35" s="52">
        <f t="shared" si="10"/>
        <v>-0.08924008156733176</v>
      </c>
      <c r="M35" s="9">
        <f t="shared" si="11"/>
        <v>-0.057652609705579505</v>
      </c>
      <c r="N35" s="38">
        <f t="shared" si="12"/>
        <v>-0.07420767824753938</v>
      </c>
      <c r="O35" s="1"/>
      <c r="P35" s="55"/>
    </row>
    <row r="36" spans="1:16" s="37" customFormat="1" ht="15.75" thickBot="1">
      <c r="A36" s="26" t="s">
        <v>9</v>
      </c>
      <c r="B36" s="51">
        <v>1143.72</v>
      </c>
      <c r="C36" s="2">
        <v>546.91</v>
      </c>
      <c r="D36" s="41">
        <v>633.43</v>
      </c>
      <c r="E36" s="6">
        <f t="shared" si="7"/>
        <v>2324.06</v>
      </c>
      <c r="F36" s="7">
        <f t="shared" si="8"/>
        <v>0.0009226210955273378</v>
      </c>
      <c r="G36" s="51">
        <v>1082.77</v>
      </c>
      <c r="H36" s="2">
        <v>676.99</v>
      </c>
      <c r="I36" s="41">
        <v>460.1</v>
      </c>
      <c r="J36" s="6">
        <f t="shared" si="9"/>
        <v>2219.86</v>
      </c>
      <c r="K36" s="7">
        <f t="shared" si="13"/>
        <v>0.0010033671237165596</v>
      </c>
      <c r="L36" s="52">
        <f t="shared" si="10"/>
        <v>-0.03928376596808647</v>
      </c>
      <c r="M36" s="9">
        <f t="shared" si="11"/>
        <v>0.37672245164094753</v>
      </c>
      <c r="N36" s="38">
        <f t="shared" si="12"/>
        <v>0.046939897110628515</v>
      </c>
      <c r="O36" s="1"/>
      <c r="P36" s="55"/>
    </row>
    <row r="37" spans="1:16" s="37" customFormat="1" ht="16.5" thickBot="1" thickTop="1">
      <c r="A37" s="17" t="s">
        <v>8</v>
      </c>
      <c r="B37" s="18">
        <f>SUM(B23:B36)</f>
        <v>1559450.4900000002</v>
      </c>
      <c r="C37" s="18">
        <f>SUM(C23:C36)</f>
        <v>238066.15000000002</v>
      </c>
      <c r="D37" s="19">
        <f>SUM(D23:D36)</f>
        <v>721458.93</v>
      </c>
      <c r="E37" s="19">
        <f>SUM(E23:E36)</f>
        <v>2518975.57</v>
      </c>
      <c r="F37" s="20">
        <f>IF(E$37=0,"0.00%",E37/E$37)</f>
        <v>1</v>
      </c>
      <c r="G37" s="18">
        <f>SUM(G23:G36)</f>
        <v>1396132.57</v>
      </c>
      <c r="H37" s="18">
        <f>SUM(H23:H36)</f>
        <v>52492.28</v>
      </c>
      <c r="I37" s="19">
        <f>SUM(I23:I36)</f>
        <v>763785.6899999998</v>
      </c>
      <c r="J37" s="19">
        <f>SUM(J23:J36)</f>
        <v>2212410.5399999996</v>
      </c>
      <c r="K37" s="20">
        <f>IF(J$37=0,"0.00%",J37/J$37)</f>
        <v>1</v>
      </c>
      <c r="L37" s="21">
        <f>IF((G37+H37)=0,"0.00%",(B37+C37)/(G37+H37)-1)</f>
        <v>0.24084343852033196</v>
      </c>
      <c r="M37" s="22">
        <f>IF(I37=0,"0.00%",D37/I37-1)</f>
        <v>-0.055417063391171695</v>
      </c>
      <c r="N37" s="20">
        <f>IF(J37=0,"0.00%",E37/J37-1)</f>
        <v>0.13856606830303764</v>
      </c>
      <c r="O37" s="40"/>
      <c r="P37" s="55"/>
    </row>
    <row r="38" spans="1:16" s="57" customFormat="1" ht="15" thickTop="1">
      <c r="A38" s="37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6"/>
    </row>
    <row r="39" ht="14.25">
      <c r="A39" s="37"/>
    </row>
    <row r="40" ht="14.25">
      <c r="A40" s="37"/>
    </row>
    <row r="41" ht="14.25">
      <c r="A41" s="37"/>
    </row>
    <row r="42" ht="14.25">
      <c r="A42" s="37"/>
    </row>
    <row r="43" ht="14.25">
      <c r="A43" s="37"/>
    </row>
    <row r="44" ht="14.25">
      <c r="A44" s="37"/>
    </row>
    <row r="45" ht="14.25">
      <c r="A45" s="37"/>
    </row>
    <row r="46" ht="14.25">
      <c r="A46" s="37"/>
    </row>
    <row r="47" ht="14.25">
      <c r="A47" s="37"/>
    </row>
    <row r="48" ht="14.25">
      <c r="A48" s="37"/>
    </row>
    <row r="49" ht="14.25">
      <c r="A49" s="37"/>
    </row>
    <row r="50" ht="14.25">
      <c r="A50" s="37"/>
    </row>
    <row r="51" ht="14.25">
      <c r="A51" s="37"/>
    </row>
    <row r="52" ht="14.25">
      <c r="A52" s="37"/>
    </row>
    <row r="53" ht="14.25">
      <c r="A53" s="37"/>
    </row>
    <row r="54" ht="14.25">
      <c r="A54" s="37"/>
    </row>
    <row r="55" ht="14.25">
      <c r="A55" s="37"/>
    </row>
    <row r="56" ht="14.25">
      <c r="A56" s="37"/>
    </row>
    <row r="57" ht="14.25">
      <c r="A57" s="37"/>
    </row>
    <row r="58" ht="14.25">
      <c r="A58" s="37"/>
    </row>
    <row r="59" ht="14.25">
      <c r="A59" s="37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&amp;C&amp;"Arial,Bold"&amp;14Pacific Land Border Sales Feb 08 - 09</oddHeader>
    <oddFooter>&amp;LStatistics and Reference Materials/Pacific Land Border (Feb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2008-02-11T19:13:51Z</cp:lastPrinted>
  <dcterms:created xsi:type="dcterms:W3CDTF">2006-01-31T19:56:50Z</dcterms:created>
  <dcterms:modified xsi:type="dcterms:W3CDTF">2009-03-27T16:34:19Z</dcterms:modified>
  <cp:category/>
  <cp:version/>
  <cp:contentType/>
  <cp:contentStatus/>
</cp:coreProperties>
</file>