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<sst xmlns="http://schemas.openxmlformats.org/spreadsheetml/2006/main" count="90" uniqueCount="33">
  <si>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</si>
  <si>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</si>
  <si>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</si>
  <si>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</si>
  <si>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</si>
  <si>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</si>
  <si>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</si>
  <si>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</si>
  <si>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</si>
  <si>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</si>
  <si>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</si>
  <si>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</si>
  <si>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</si>
  <si>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</si>
  <si>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</si>
  <si>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</si>
  <si>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</si>
  <si>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</si>
  <si>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</si>
  <si>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</si>
  <si>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</si>
  <si>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</si>
  <si>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</si>
  <si>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</si>
  <si>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</si>
  <si>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</si>
  <si>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</si>
  <si>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</si>
  <si>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</si>
  <si>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Aug 15</t>
  </si>
  <si>
    <t>Jan - Aug 15</t>
  </si>
  <si>
    <t>Aug 16</t>
  </si>
  <si>
    <t>Jan - Aug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</si>
</sst>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7">
      <selection activeCell="F40" sqref="F40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40310.76</v>
      </c>
      <c r="C4" s="60">
        <v>10313.23</v>
      </c>
      <c r="D4" s="60">
        <v>754.63</v>
      </c>
      <c r="E4" s="4">
        <f>SUM(B4:D4)</f>
        <v>51378.62</v>
      </c>
      <c r="F4" s="52">
        <f>IF(E$18=0,"0.00%",E4/E$18)</f>
        <v>0.018364421939309594</v>
      </c>
      <c r="G4" s="59">
        <v>35887.61</v>
      </c>
      <c r="H4" s="60">
        <v>10411.58</v>
      </c>
      <c r="I4" s="60">
        <v>2037.8</v>
      </c>
      <c r="J4" s="4">
        <f>SUM(G4:I4)</f>
        <v>48336.990000000005</v>
      </c>
      <c r="K4" s="5">
        <f>IF(J$18=0,"0.00%",J4/J$18)</f>
        <v>0.017642811106685696</v>
      </c>
      <c r="L4" s="54">
        <f>IF((G4+H4)=0,"0.00%",(B4+C4)/(G4+H4)-1)</f>
        <v>0.0934098415112663</v>
      </c>
      <c r="M4" s="55">
        <f>IF(I4=0,"0.00%",D4/I4-1)</f>
        <v>-0.6296839729119639</v>
      </c>
      <c r="N4" s="56">
        <f>IF(J4=0,"0.00%",E4/J4-1)</f>
        <v>0.06292551522136569</v>
      </c>
      <c r="O4" s="1"/>
    </row>
    <row r="5" spans="1:15" s="30" customFormat="1" ht="15">
      <c r="A5" s="18" t="s">
        <v>20</v>
      </c>
      <c r="B5" s="50">
        <v>848596.9</v>
      </c>
      <c r="C5" s="2">
        <v>0</v>
      </c>
      <c r="D5" s="2">
        <v>307267.23</v>
      </c>
      <c r="E5" s="4">
        <f aca="true" t="shared" si="0" ref="E5:E17">SUM(B5:D5)</f>
        <v>1155864.13</v>
      </c>
      <c r="F5" s="52">
        <f aca="true" t="shared" si="1" ref="F5:F17">IF(E$18=0,"0.00%",E5/E$18)</f>
        <v>0.4131441558343333</v>
      </c>
      <c r="G5" s="50">
        <v>771985.46</v>
      </c>
      <c r="H5" s="2">
        <v>0</v>
      </c>
      <c r="I5" s="2">
        <v>287429.28</v>
      </c>
      <c r="J5" s="4">
        <f aca="true" t="shared" si="2" ref="J5:J16">SUM(G5:I5)</f>
        <v>1059414.74</v>
      </c>
      <c r="K5" s="5">
        <f aca="true" t="shared" si="3" ref="K5:K17">IF(J$18=0,"0.00%",J5/J$18)</f>
        <v>0.3866822104863902</v>
      </c>
      <c r="L5" s="54">
        <f aca="true" t="shared" si="4" ref="L5:L17">IF((G5+H5)=0,"0.00%",(B5+C5)/(G5+H5)-1)</f>
        <v>0.09923948567632368</v>
      </c>
      <c r="M5" s="55">
        <f aca="true" t="shared" si="5" ref="M5:M17">IF(I5=0,"0.00%",D5/I5-1)</f>
        <v>0.06901854257854301</v>
      </c>
      <c r="N5" s="56">
        <f aca="true" t="shared" si="6" ref="N5:N17">IF(J5=0,"0.00%",E5/J5-1)</f>
        <v>0.0910402568119828</v>
      </c>
      <c r="O5" s="1"/>
    </row>
    <row r="6" spans="1:15" s="30" customFormat="1" ht="15">
      <c r="A6" s="18" t="s">
        <v>21</v>
      </c>
      <c r="B6" s="50">
        <v>961.46</v>
      </c>
      <c r="C6" s="2">
        <v>0</v>
      </c>
      <c r="D6" s="2">
        <v>66012.37</v>
      </c>
      <c r="E6" s="4">
        <f t="shared" si="0"/>
        <v>66973.83</v>
      </c>
      <c r="F6" s="52">
        <f t="shared" si="1"/>
        <v>0.02393866695936152</v>
      </c>
      <c r="G6" s="50">
        <v>2138.66</v>
      </c>
      <c r="H6" s="2">
        <v>0</v>
      </c>
      <c r="I6" s="2">
        <v>55765.37</v>
      </c>
      <c r="J6" s="4">
        <f t="shared" si="2"/>
        <v>57904.03</v>
      </c>
      <c r="K6" s="5">
        <f t="shared" si="3"/>
        <v>0.02113474305300892</v>
      </c>
      <c r="L6" s="54">
        <f t="shared" si="4"/>
        <v>-0.5504381248071222</v>
      </c>
      <c r="M6" s="55">
        <f t="shared" si="5"/>
        <v>0.18375203105439786</v>
      </c>
      <c r="N6" s="56">
        <f t="shared" si="6"/>
        <v>0.156635039046505</v>
      </c>
      <c r="O6" s="1"/>
    </row>
    <row r="7" spans="1:15" s="30" customFormat="1" ht="15">
      <c r="A7" s="18" t="s">
        <v>15</v>
      </c>
      <c r="B7" s="50">
        <v>14925.1</v>
      </c>
      <c r="C7" s="2">
        <v>40104.63</v>
      </c>
      <c r="D7" s="2">
        <v>8196.22</v>
      </c>
      <c r="E7" s="4">
        <f t="shared" si="0"/>
        <v>63225.95</v>
      </c>
      <c r="F7" s="52">
        <f t="shared" si="1"/>
        <v>0.022599050408782705</v>
      </c>
      <c r="G7" s="50">
        <v>13612.01</v>
      </c>
      <c r="H7" s="2">
        <v>47081.28</v>
      </c>
      <c r="I7" s="2">
        <v>5397.08</v>
      </c>
      <c r="J7" s="4">
        <f t="shared" si="2"/>
        <v>66090.37</v>
      </c>
      <c r="K7" s="5">
        <f t="shared" si="3"/>
        <v>0.0241227249334509</v>
      </c>
      <c r="L7" s="54">
        <f t="shared" si="4"/>
        <v>-0.09331443393495398</v>
      </c>
      <c r="M7" s="55">
        <f t="shared" si="5"/>
        <v>0.5186397088796162</v>
      </c>
      <c r="N7" s="56">
        <f t="shared" si="6"/>
        <v>-0.04334095875087396</v>
      </c>
      <c r="O7" s="1"/>
    </row>
    <row r="8" spans="1:15" s="30" customFormat="1" ht="15">
      <c r="A8" s="18" t="s">
        <v>16</v>
      </c>
      <c r="B8" s="50">
        <v>9.95</v>
      </c>
      <c r="C8" s="2">
        <v>127.5</v>
      </c>
      <c r="D8" s="2">
        <v>137.3</v>
      </c>
      <c r="E8" s="4">
        <f t="shared" si="0"/>
        <v>274.75</v>
      </c>
      <c r="F8" s="52">
        <f t="shared" si="1"/>
        <v>9.820475769542489E-05</v>
      </c>
      <c r="G8" s="50">
        <v>35.78</v>
      </c>
      <c r="H8" s="2">
        <v>97.97</v>
      </c>
      <c r="I8" s="2">
        <v>162.55</v>
      </c>
      <c r="J8" s="4">
        <f t="shared" si="2"/>
        <v>296.3</v>
      </c>
      <c r="K8" s="5">
        <f t="shared" si="3"/>
        <v>0.00010814833383110887</v>
      </c>
      <c r="L8" s="54">
        <f t="shared" si="4"/>
        <v>0.027663551401869046</v>
      </c>
      <c r="M8" s="55">
        <f t="shared" si="5"/>
        <v>-0.1553368194401722</v>
      </c>
      <c r="N8" s="56">
        <f t="shared" si="6"/>
        <v>-0.07273034087073915</v>
      </c>
      <c r="O8" s="1"/>
    </row>
    <row r="9" spans="1:15" s="30" customFormat="1" ht="15">
      <c r="A9" s="18" t="s">
        <v>22</v>
      </c>
      <c r="B9" s="50">
        <v>348.2</v>
      </c>
      <c r="C9" s="2">
        <v>183.66</v>
      </c>
      <c r="D9" s="2">
        <v>0</v>
      </c>
      <c r="E9" s="4">
        <f t="shared" si="0"/>
        <v>531.86</v>
      </c>
      <c r="F9" s="52">
        <f t="shared" si="1"/>
        <v>0.000190104394641997</v>
      </c>
      <c r="G9" s="50">
        <v>1071.15</v>
      </c>
      <c r="H9" s="2">
        <v>429.15</v>
      </c>
      <c r="I9" s="2">
        <v>0</v>
      </c>
      <c r="J9" s="4">
        <f t="shared" si="2"/>
        <v>1500.3000000000002</v>
      </c>
      <c r="K9" s="5">
        <f t="shared" si="3"/>
        <v>0.0005476035951630532</v>
      </c>
      <c r="L9" s="54">
        <f t="shared" si="4"/>
        <v>-0.645497567153236</v>
      </c>
      <c r="M9" s="55" t="str">
        <f t="shared" si="5"/>
        <v>0.00%</v>
      </c>
      <c r="N9" s="56">
        <f t="shared" si="6"/>
        <v>-0.645497567153236</v>
      </c>
      <c r="O9" s="1"/>
    </row>
    <row r="10" spans="1:15" s="30" customFormat="1" ht="15">
      <c r="A10" s="18" t="s">
        <v>13</v>
      </c>
      <c r="B10" s="50">
        <v>88754.74</v>
      </c>
      <c r="C10" s="2">
        <v>5084.15</v>
      </c>
      <c r="D10" s="2">
        <v>65201.03</v>
      </c>
      <c r="E10" s="4">
        <f t="shared" si="0"/>
        <v>159039.91999999998</v>
      </c>
      <c r="F10" s="52">
        <f t="shared" si="1"/>
        <v>0.0568461394267507</v>
      </c>
      <c r="G10" s="50">
        <v>96188.79</v>
      </c>
      <c r="H10" s="2">
        <v>3686.8</v>
      </c>
      <c r="I10" s="2">
        <v>60735.87</v>
      </c>
      <c r="J10" s="4">
        <f t="shared" si="2"/>
        <v>160611.46</v>
      </c>
      <c r="K10" s="5">
        <f t="shared" si="3"/>
        <v>0.05862255077010391</v>
      </c>
      <c r="L10" s="54">
        <f t="shared" si="4"/>
        <v>-0.060442196136213044</v>
      </c>
      <c r="M10" s="55">
        <f t="shared" si="5"/>
        <v>0.07351767579850255</v>
      </c>
      <c r="N10" s="56">
        <f t="shared" si="6"/>
        <v>-0.00978473142576508</v>
      </c>
      <c r="O10" s="1"/>
    </row>
    <row r="11" spans="1:15" s="30" customFormat="1" ht="15">
      <c r="A11" s="18" t="s">
        <v>27</v>
      </c>
      <c r="B11" s="50">
        <v>2017.78</v>
      </c>
      <c r="C11" s="2">
        <v>418.74</v>
      </c>
      <c r="D11" s="2">
        <v>10</v>
      </c>
      <c r="E11" s="4">
        <f t="shared" si="0"/>
        <v>2446.52</v>
      </c>
      <c r="F11" s="52">
        <f t="shared" si="1"/>
        <v>0.0008744673477598212</v>
      </c>
      <c r="G11" s="50">
        <v>1384.85</v>
      </c>
      <c r="H11" s="2">
        <v>658.37</v>
      </c>
      <c r="I11" s="2">
        <v>23.99</v>
      </c>
      <c r="J11" s="4">
        <f t="shared" si="2"/>
        <v>2067.2099999999996</v>
      </c>
      <c r="K11" s="5">
        <f t="shared" si="3"/>
        <v>0.0007545235139352228</v>
      </c>
      <c r="L11" s="54">
        <f t="shared" si="4"/>
        <v>0.19249028494239506</v>
      </c>
      <c r="M11" s="55">
        <f t="shared" si="5"/>
        <v>-0.5831596498541058</v>
      </c>
      <c r="N11" s="56">
        <f t="shared" si="6"/>
        <v>0.18348885696179895</v>
      </c>
      <c r="O11" s="1"/>
    </row>
    <row r="12" spans="1:15" s="30" customFormat="1" ht="15">
      <c r="A12" s="18" t="s">
        <v>23</v>
      </c>
      <c r="B12" s="50">
        <v>47874.53</v>
      </c>
      <c r="C12" s="2">
        <v>57958.98</v>
      </c>
      <c r="D12" s="2">
        <v>2086.55</v>
      </c>
      <c r="E12" s="4">
        <f t="shared" si="0"/>
        <v>107920.06000000001</v>
      </c>
      <c r="F12" s="52">
        <f t="shared" si="1"/>
        <v>0.03857420688908359</v>
      </c>
      <c r="G12" s="50">
        <v>47511.12</v>
      </c>
      <c r="H12" s="2">
        <v>73512.7</v>
      </c>
      <c r="I12" s="2">
        <v>4038.95</v>
      </c>
      <c r="J12" s="4">
        <f t="shared" si="2"/>
        <v>125062.77</v>
      </c>
      <c r="K12" s="5">
        <f t="shared" si="3"/>
        <v>0.04564741883160037</v>
      </c>
      <c r="L12" s="54">
        <f t="shared" si="4"/>
        <v>-0.12551504323694296</v>
      </c>
      <c r="M12" s="55">
        <f t="shared" si="5"/>
        <v>-0.4833929610418549</v>
      </c>
      <c r="N12" s="56">
        <f t="shared" si="6"/>
        <v>-0.13707284749889992</v>
      </c>
      <c r="O12" s="1"/>
    </row>
    <row r="13" spans="1:15" s="30" customFormat="1" ht="15">
      <c r="A13" s="18" t="s">
        <v>24</v>
      </c>
      <c r="B13" s="50">
        <v>8037.39</v>
      </c>
      <c r="C13" s="2">
        <v>1091.07</v>
      </c>
      <c r="D13" s="2">
        <v>164.52</v>
      </c>
      <c r="E13" s="4">
        <f t="shared" si="0"/>
        <v>9292.980000000001</v>
      </c>
      <c r="F13" s="52">
        <f t="shared" si="1"/>
        <v>0.003321619105253611</v>
      </c>
      <c r="G13" s="50">
        <v>6142.96</v>
      </c>
      <c r="H13" s="2">
        <v>761.44</v>
      </c>
      <c r="I13" s="2">
        <v>440.02</v>
      </c>
      <c r="J13" s="4">
        <f t="shared" si="2"/>
        <v>7344.42</v>
      </c>
      <c r="K13" s="5">
        <f t="shared" si="3"/>
        <v>0.0026806843940461447</v>
      </c>
      <c r="L13" s="54">
        <f t="shared" si="4"/>
        <v>0.32212212502172544</v>
      </c>
      <c r="M13" s="55">
        <f t="shared" si="5"/>
        <v>-0.6261079041861732</v>
      </c>
      <c r="N13" s="56">
        <f t="shared" si="6"/>
        <v>0.26531162433520983</v>
      </c>
      <c r="O13" s="1"/>
    </row>
    <row r="14" spans="1:15" s="30" customFormat="1" ht="15">
      <c r="A14" s="18" t="s">
        <v>25</v>
      </c>
      <c r="B14" s="50">
        <v>484365.41</v>
      </c>
      <c r="C14" s="2">
        <v>17237.27</v>
      </c>
      <c r="D14" s="2">
        <v>7250.46</v>
      </c>
      <c r="E14" s="4">
        <f t="shared" si="0"/>
        <v>508853.14</v>
      </c>
      <c r="F14" s="52">
        <f t="shared" si="1"/>
        <v>0.18188098022295218</v>
      </c>
      <c r="G14" s="50">
        <v>514431.13</v>
      </c>
      <c r="H14" s="2">
        <v>10035.15</v>
      </c>
      <c r="I14" s="2">
        <v>7429.26</v>
      </c>
      <c r="J14" s="4">
        <f t="shared" si="2"/>
        <v>531895.54</v>
      </c>
      <c r="K14" s="5">
        <f t="shared" si="3"/>
        <v>0.1941397786810595</v>
      </c>
      <c r="L14" s="54">
        <f t="shared" si="4"/>
        <v>-0.043594032394227544</v>
      </c>
      <c r="M14" s="55">
        <f t="shared" si="5"/>
        <v>-0.024066999943466838</v>
      </c>
      <c r="N14" s="56">
        <f t="shared" si="6"/>
        <v>-0.04332128823640824</v>
      </c>
      <c r="O14" s="1"/>
    </row>
    <row r="15" spans="1:15" s="30" customFormat="1" ht="15">
      <c r="A15" s="18" t="s">
        <v>14</v>
      </c>
      <c r="B15" s="50">
        <v>12658.94</v>
      </c>
      <c r="C15" s="2">
        <v>22831.94</v>
      </c>
      <c r="D15" s="2">
        <v>1525.14</v>
      </c>
      <c r="E15" s="4">
        <f t="shared" si="0"/>
        <v>37016.02</v>
      </c>
      <c r="F15" s="52">
        <f t="shared" si="1"/>
        <v>0.013230752593080986</v>
      </c>
      <c r="G15" s="50">
        <v>8360.11</v>
      </c>
      <c r="H15" s="2">
        <v>17072.54</v>
      </c>
      <c r="I15" s="2">
        <v>1616.29</v>
      </c>
      <c r="J15" s="4">
        <f t="shared" si="2"/>
        <v>27048.940000000002</v>
      </c>
      <c r="K15" s="5">
        <f t="shared" si="3"/>
        <v>0.009872756641571495</v>
      </c>
      <c r="L15" s="54">
        <f t="shared" si="4"/>
        <v>0.3954849376687053</v>
      </c>
      <c r="M15" s="55">
        <f t="shared" si="5"/>
        <v>-0.05639458265534025</v>
      </c>
      <c r="N15" s="56">
        <f t="shared" si="6"/>
        <v>0.3684832011901389</v>
      </c>
      <c r="O15" s="1"/>
    </row>
    <row r="16" spans="1:15" s="30" customFormat="1" ht="15">
      <c r="A16" s="18" t="s">
        <v>26</v>
      </c>
      <c r="B16" s="50">
        <v>287321.38</v>
      </c>
      <c r="C16" s="2">
        <v>51.65</v>
      </c>
      <c r="D16" s="2">
        <v>346489.2</v>
      </c>
      <c r="E16" s="4">
        <f t="shared" si="0"/>
        <v>633862.23</v>
      </c>
      <c r="F16" s="52">
        <f t="shared" si="1"/>
        <v>0.2265633729187686</v>
      </c>
      <c r="G16" s="50">
        <v>301653.6</v>
      </c>
      <c r="H16" s="2">
        <v>0</v>
      </c>
      <c r="I16" s="2">
        <v>349611.66</v>
      </c>
      <c r="J16" s="4">
        <f t="shared" si="2"/>
        <v>651265.26</v>
      </c>
      <c r="K16" s="5">
        <f t="shared" si="3"/>
        <v>0.23770925666919984</v>
      </c>
      <c r="L16" s="54">
        <f t="shared" si="4"/>
        <v>-0.04734095664696181</v>
      </c>
      <c r="M16" s="55">
        <f t="shared" si="5"/>
        <v>-0.008931223861355142</v>
      </c>
      <c r="N16" s="56">
        <f t="shared" si="6"/>
        <v>-0.02672187673575588</v>
      </c>
      <c r="O16" s="1"/>
    </row>
    <row r="17" spans="1:15" s="30" customFormat="1" ht="15.75" thickBot="1">
      <c r="A17" s="19" t="s">
        <v>9</v>
      </c>
      <c r="B17" s="51">
        <v>858</v>
      </c>
      <c r="C17" s="33">
        <v>187.95</v>
      </c>
      <c r="D17" s="33">
        <v>0</v>
      </c>
      <c r="E17" s="4">
        <f t="shared" si="0"/>
        <v>1045.95</v>
      </c>
      <c r="F17" s="52">
        <f t="shared" si="1"/>
        <v>0.0003738572022257676</v>
      </c>
      <c r="G17" s="51">
        <v>785.9</v>
      </c>
      <c r="H17" s="33">
        <v>119.4</v>
      </c>
      <c r="I17" s="33">
        <v>11.94</v>
      </c>
      <c r="J17" s="4">
        <f>SUM(G17:I17)</f>
        <v>917.24</v>
      </c>
      <c r="K17" s="5">
        <f t="shared" si="3"/>
        <v>0.00033478898995358187</v>
      </c>
      <c r="L17" s="54">
        <f t="shared" si="4"/>
        <v>0.15536286313929093</v>
      </c>
      <c r="M17" s="55">
        <f t="shared" si="5"/>
        <v>-1</v>
      </c>
      <c r="N17" s="56">
        <f t="shared" si="6"/>
        <v>0.14032314334307272</v>
      </c>
      <c r="O17" s="1"/>
    </row>
    <row r="18" spans="1:251" s="30" customFormat="1" ht="16.5" thickBot="1" thickTop="1">
      <c r="A18" s="12" t="s">
        <v>8</v>
      </c>
      <c r="B18" s="13">
        <f>SUM(B4:B17)</f>
        <v>1837040.5399999996</v>
      </c>
      <c r="C18" s="13">
        <f>SUM(C4:C17)</f>
        <v>155590.77000000002</v>
      </c>
      <c r="D18" s="13">
        <f>SUM(D4:D17)</f>
        <v>805094.6499999999</v>
      </c>
      <c r="E18" s="14">
        <f>SUM(E4:E17)</f>
        <v>2797725.9600000004</v>
      </c>
      <c r="F18" s="53">
        <f>IF(E$18=0,"0.00%",E18/E$18)</f>
        <v>1</v>
      </c>
      <c r="G18" s="13">
        <f>SUM(G4:G17)</f>
        <v>1801189.13</v>
      </c>
      <c r="H18" s="13">
        <f>SUM(H4:H17)</f>
        <v>163866.38</v>
      </c>
      <c r="I18" s="14">
        <f>SUM(I4:I17)</f>
        <v>774700.0599999999</v>
      </c>
      <c r="J18" s="14">
        <f>SUM(J4:J17)</f>
        <v>2739755.5700000003</v>
      </c>
      <c r="K18" s="15">
        <f>IF(J$18=0,"0.00%",J18/J$18)</f>
        <v>1</v>
      </c>
      <c r="L18" s="57">
        <f>IF(H18=0,"0.00%",(B18+C18)/(G18+H18)-1)</f>
        <v>0.014033089579235325</v>
      </c>
      <c r="M18" s="58">
        <f>IF(I18=0,"0.00%",D18/I18-1)</f>
        <v>0.03923401012773886</v>
      </c>
      <c r="N18" s="53">
        <f>IF(J18=0,"0.00%",E18/J18-1)</f>
        <v>0.021158964191831275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234813.62</v>
      </c>
      <c r="C23" s="44">
        <v>50359.56</v>
      </c>
      <c r="D23" s="4">
        <v>4463.34</v>
      </c>
      <c r="E23" s="4">
        <f aca="true" t="shared" si="7" ref="E23:E36">SUM(B23:D23)</f>
        <v>289636.52</v>
      </c>
      <c r="F23" s="52">
        <f>IF(E$37=0,"0.00%",E23/E$37)</f>
        <v>0.017519665296915104</v>
      </c>
      <c r="G23" s="49">
        <v>188196.66</v>
      </c>
      <c r="H23" s="44">
        <v>62925.9</v>
      </c>
      <c r="I23" s="4">
        <v>24617.66</v>
      </c>
      <c r="J23" s="4">
        <f>SUM(G23:I23)</f>
        <v>275740.22</v>
      </c>
      <c r="K23" s="5">
        <f>IF(J$37=0,"0.00%",J23/J$37)</f>
        <v>0.017433666670961745</v>
      </c>
      <c r="L23" s="54">
        <f>IF((G23+H23)=0,"0.00",(B23+C23)/(G23+H23)-1)</f>
        <v>0.13559363204962538</v>
      </c>
      <c r="M23" s="55">
        <f>IF(I23=0,"0.00%",D23/I23-1)</f>
        <v>-0.818693572012937</v>
      </c>
      <c r="N23" s="56">
        <f>IF(J23=0,"0.00%",E23/J23-1)</f>
        <v>0.05039634769276691</v>
      </c>
      <c r="O23" s="1"/>
    </row>
    <row r="24" spans="1:15" s="30" customFormat="1" ht="15">
      <c r="A24" s="18" t="s">
        <v>20</v>
      </c>
      <c r="B24" s="50">
        <v>5132331.68</v>
      </c>
      <c r="C24" s="45">
        <v>0</v>
      </c>
      <c r="D24" s="2">
        <v>1721219.66</v>
      </c>
      <c r="E24" s="4">
        <f t="shared" si="7"/>
        <v>6853551.34</v>
      </c>
      <c r="F24" s="52">
        <f aca="true" t="shared" si="8" ref="F24:F36">IF(E$37=0,"0.00%",E24/E$37)</f>
        <v>0.414560724497118</v>
      </c>
      <c r="G24" s="50">
        <v>4294186.81</v>
      </c>
      <c r="H24" s="45">
        <v>0</v>
      </c>
      <c r="I24" s="2">
        <v>1602730.99</v>
      </c>
      <c r="J24" s="4">
        <f aca="true" t="shared" si="9" ref="J24:J36">SUM(G24:I24)</f>
        <v>5896917.8</v>
      </c>
      <c r="K24" s="5">
        <f aca="true" t="shared" si="10" ref="K24:K36">IF(J$37=0,"0.00%",J24/J$37)</f>
        <v>0.372832441024603</v>
      </c>
      <c r="L24" s="54">
        <f aca="true" t="shared" si="11" ref="L24:L36">IF((G24+H24)=0,"0.00",(B24+C24)/(G24+H24)-1)</f>
        <v>0.19518127810559793</v>
      </c>
      <c r="M24" s="55">
        <f aca="true" t="shared" si="12" ref="M24:M36">IF(I24=0,"0.00%",D24/I24-1)</f>
        <v>0.07392923125545847</v>
      </c>
      <c r="N24" s="56">
        <f aca="true" t="shared" si="13" ref="N24:N36">IF(J24=0,"0.00%",E24/J24-1)</f>
        <v>0.16222602594189128</v>
      </c>
      <c r="O24" s="1"/>
    </row>
    <row r="25" spans="1:15" s="30" customFormat="1" ht="15">
      <c r="A25" s="18" t="s">
        <v>21</v>
      </c>
      <c r="B25" s="50">
        <v>7640.76</v>
      </c>
      <c r="C25" s="45">
        <v>0</v>
      </c>
      <c r="D25" s="2">
        <v>331891.51</v>
      </c>
      <c r="E25" s="4">
        <f t="shared" si="7"/>
        <v>339532.27</v>
      </c>
      <c r="F25" s="52">
        <f t="shared" si="8"/>
        <v>0.02053778207217035</v>
      </c>
      <c r="G25" s="50">
        <v>8504.44</v>
      </c>
      <c r="H25" s="45">
        <v>0</v>
      </c>
      <c r="I25" s="2">
        <v>270413.38</v>
      </c>
      <c r="J25" s="4">
        <f t="shared" si="9"/>
        <v>278917.82</v>
      </c>
      <c r="K25" s="5">
        <f t="shared" si="10"/>
        <v>0.01763457033025979</v>
      </c>
      <c r="L25" s="54">
        <f t="shared" si="11"/>
        <v>-0.10155636349953678</v>
      </c>
      <c r="M25" s="55">
        <f t="shared" si="12"/>
        <v>0.22734869850005213</v>
      </c>
      <c r="N25" s="56">
        <f t="shared" si="13"/>
        <v>0.21732010525537593</v>
      </c>
      <c r="O25" s="1"/>
    </row>
    <row r="26" spans="1:15" s="30" customFormat="1" ht="15">
      <c r="A26" s="18" t="s">
        <v>15</v>
      </c>
      <c r="B26" s="50">
        <v>72515.59</v>
      </c>
      <c r="C26" s="45">
        <v>227721.8</v>
      </c>
      <c r="D26" s="2">
        <v>38692.21</v>
      </c>
      <c r="E26" s="4">
        <f t="shared" si="7"/>
        <v>338929.60000000003</v>
      </c>
      <c r="F26" s="52">
        <f t="shared" si="8"/>
        <v>0.020501327495639425</v>
      </c>
      <c r="G26" s="50">
        <v>76741.2</v>
      </c>
      <c r="H26" s="45">
        <v>221736.35</v>
      </c>
      <c r="I26" s="2">
        <v>25767.19</v>
      </c>
      <c r="J26" s="4">
        <f t="shared" si="9"/>
        <v>324244.74</v>
      </c>
      <c r="K26" s="5">
        <f t="shared" si="10"/>
        <v>0.02050036341079534</v>
      </c>
      <c r="L26" s="54">
        <f t="shared" si="11"/>
        <v>0.005896054828914421</v>
      </c>
      <c r="M26" s="55">
        <f t="shared" si="12"/>
        <v>0.5016076646308736</v>
      </c>
      <c r="N26" s="56">
        <f t="shared" si="13"/>
        <v>0.04528943168052635</v>
      </c>
      <c r="O26" s="1"/>
    </row>
    <row r="27" spans="1:15" s="30" customFormat="1" ht="15">
      <c r="A27" s="18" t="s">
        <v>16</v>
      </c>
      <c r="B27" s="50">
        <v>108.5</v>
      </c>
      <c r="C27" s="45">
        <v>226.5</v>
      </c>
      <c r="D27" s="2">
        <v>790.99</v>
      </c>
      <c r="E27" s="4">
        <f t="shared" si="7"/>
        <v>1125.99</v>
      </c>
      <c r="F27" s="52">
        <f t="shared" si="8"/>
        <v>6.810939424238849E-05</v>
      </c>
      <c r="G27" s="50">
        <v>339.54</v>
      </c>
      <c r="H27" s="45">
        <v>1275.82</v>
      </c>
      <c r="I27" s="2">
        <v>860.1</v>
      </c>
      <c r="J27" s="4">
        <f t="shared" si="9"/>
        <v>2475.46</v>
      </c>
      <c r="K27" s="5">
        <f t="shared" si="10"/>
        <v>0.0001565108800497039</v>
      </c>
      <c r="L27" s="54">
        <f t="shared" si="11"/>
        <v>-0.7926158874801902</v>
      </c>
      <c r="M27" s="55">
        <f t="shared" si="12"/>
        <v>-0.08035112196256256</v>
      </c>
      <c r="N27" s="56">
        <f t="shared" si="13"/>
        <v>-0.5451390852609213</v>
      </c>
      <c r="O27" s="1"/>
    </row>
    <row r="28" spans="1:15" s="30" customFormat="1" ht="15">
      <c r="A28" s="18" t="s">
        <v>22</v>
      </c>
      <c r="B28" s="50">
        <v>2244.04</v>
      </c>
      <c r="C28" s="45">
        <v>1204.55</v>
      </c>
      <c r="D28" s="2">
        <v>0</v>
      </c>
      <c r="E28" s="4">
        <f t="shared" si="7"/>
        <v>3448.59</v>
      </c>
      <c r="F28" s="52">
        <f t="shared" si="8"/>
        <v>0.00020859987734381168</v>
      </c>
      <c r="G28" s="50">
        <v>4171.15</v>
      </c>
      <c r="H28" s="45">
        <v>2371.64</v>
      </c>
      <c r="I28" s="2">
        <v>257.95</v>
      </c>
      <c r="J28" s="4">
        <f t="shared" si="9"/>
        <v>6800.739999999999</v>
      </c>
      <c r="K28" s="5">
        <f t="shared" si="10"/>
        <v>0.00042997657097639354</v>
      </c>
      <c r="L28" s="54">
        <f t="shared" si="11"/>
        <v>-0.4729175168391465</v>
      </c>
      <c r="M28" s="55">
        <f t="shared" si="12"/>
        <v>-1</v>
      </c>
      <c r="N28" s="56">
        <f t="shared" si="13"/>
        <v>-0.4929095951322944</v>
      </c>
      <c r="O28" s="1"/>
    </row>
    <row r="29" spans="1:15" s="30" customFormat="1" ht="15">
      <c r="A29" s="18" t="s">
        <v>13</v>
      </c>
      <c r="B29" s="50">
        <v>529697.16</v>
      </c>
      <c r="C29" s="45">
        <v>25335.43</v>
      </c>
      <c r="D29" s="2">
        <v>333411.87</v>
      </c>
      <c r="E29" s="4">
        <f t="shared" si="7"/>
        <v>888444.4600000001</v>
      </c>
      <c r="F29" s="52">
        <f t="shared" si="8"/>
        <v>0.0537406317894528</v>
      </c>
      <c r="G29" s="50">
        <v>489578.27</v>
      </c>
      <c r="H29" s="45">
        <v>15782.75</v>
      </c>
      <c r="I29" s="2">
        <v>297174.89</v>
      </c>
      <c r="J29" s="4">
        <f t="shared" si="9"/>
        <v>802535.91</v>
      </c>
      <c r="K29" s="5">
        <f t="shared" si="10"/>
        <v>0.05074030747642457</v>
      </c>
      <c r="L29" s="54">
        <f t="shared" si="11"/>
        <v>0.09828927842515456</v>
      </c>
      <c r="M29" s="55">
        <f t="shared" si="12"/>
        <v>0.12193822970709256</v>
      </c>
      <c r="N29" s="56">
        <f t="shared" si="13"/>
        <v>0.1070463625733582</v>
      </c>
      <c r="O29" s="1"/>
    </row>
    <row r="30" spans="1:15" s="30" customFormat="1" ht="15">
      <c r="A30" s="18" t="s">
        <v>27</v>
      </c>
      <c r="B30" s="50">
        <v>9213</v>
      </c>
      <c r="C30" s="45">
        <v>999.05</v>
      </c>
      <c r="D30" s="2">
        <v>101.99</v>
      </c>
      <c r="E30" s="4">
        <f t="shared" si="7"/>
        <v>10314.039999999999</v>
      </c>
      <c r="F30" s="52">
        <f t="shared" si="8"/>
        <v>0.0006238803333881868</v>
      </c>
      <c r="G30" s="50">
        <v>11022.48</v>
      </c>
      <c r="H30" s="45">
        <v>3487.33</v>
      </c>
      <c r="I30" s="2">
        <v>377.14</v>
      </c>
      <c r="J30" s="4">
        <f t="shared" si="9"/>
        <v>14886.949999999999</v>
      </c>
      <c r="K30" s="5">
        <f t="shared" si="10"/>
        <v>0.0009412269419647012</v>
      </c>
      <c r="L30" s="54">
        <f t="shared" si="11"/>
        <v>-0.29619684889050923</v>
      </c>
      <c r="M30" s="55">
        <f t="shared" si="12"/>
        <v>-0.7295699209842499</v>
      </c>
      <c r="N30" s="56">
        <f t="shared" si="13"/>
        <v>-0.30717574788657176</v>
      </c>
      <c r="O30" s="1"/>
    </row>
    <row r="31" spans="1:15" s="30" customFormat="1" ht="15">
      <c r="A31" s="18" t="s">
        <v>23</v>
      </c>
      <c r="B31" s="50">
        <v>234077.74</v>
      </c>
      <c r="C31" s="45">
        <v>476597.65</v>
      </c>
      <c r="D31" s="2">
        <v>9984.43</v>
      </c>
      <c r="E31" s="4">
        <f t="shared" si="7"/>
        <v>720659.8200000001</v>
      </c>
      <c r="F31" s="52">
        <f t="shared" si="8"/>
        <v>0.04359159832239072</v>
      </c>
      <c r="G31" s="50">
        <v>245492</v>
      </c>
      <c r="H31" s="45">
        <v>430647.33</v>
      </c>
      <c r="I31" s="2">
        <v>10664.81</v>
      </c>
      <c r="J31" s="4">
        <f t="shared" si="9"/>
        <v>686804.1400000001</v>
      </c>
      <c r="K31" s="5">
        <f t="shared" si="10"/>
        <v>0.04342316998585316</v>
      </c>
      <c r="L31" s="54">
        <f t="shared" si="11"/>
        <v>0.051078318428836145</v>
      </c>
      <c r="M31" s="55">
        <f t="shared" si="12"/>
        <v>-0.06379672961824912</v>
      </c>
      <c r="N31" s="56">
        <f t="shared" si="13"/>
        <v>0.0492945193952965</v>
      </c>
      <c r="O31" s="1"/>
    </row>
    <row r="32" spans="1:15" s="30" customFormat="1" ht="15">
      <c r="A32" s="18" t="s">
        <v>24</v>
      </c>
      <c r="B32" s="50">
        <v>40009.78</v>
      </c>
      <c r="C32" s="45">
        <v>4927.88</v>
      </c>
      <c r="D32" s="2">
        <v>644.61</v>
      </c>
      <c r="E32" s="4">
        <f t="shared" si="7"/>
        <v>45582.27</v>
      </c>
      <c r="F32" s="52">
        <f t="shared" si="8"/>
        <v>0.0027572010389905746</v>
      </c>
      <c r="G32" s="50">
        <v>28585.59</v>
      </c>
      <c r="H32" s="45">
        <v>7355.7</v>
      </c>
      <c r="I32" s="2">
        <v>2157.75</v>
      </c>
      <c r="J32" s="4">
        <f t="shared" si="9"/>
        <v>38099.04</v>
      </c>
      <c r="K32" s="5">
        <f t="shared" si="10"/>
        <v>0.002408810596595732</v>
      </c>
      <c r="L32" s="54">
        <f t="shared" si="11"/>
        <v>0.2503073762794823</v>
      </c>
      <c r="M32" s="55">
        <f t="shared" si="12"/>
        <v>-0.7012582551268682</v>
      </c>
      <c r="N32" s="56">
        <f t="shared" si="13"/>
        <v>0.1964151852645104</v>
      </c>
      <c r="O32" s="1"/>
    </row>
    <row r="33" spans="1:15" s="30" customFormat="1" ht="15">
      <c r="A33" s="18" t="s">
        <v>25</v>
      </c>
      <c r="B33" s="50">
        <v>3022484.98</v>
      </c>
      <c r="C33" s="45">
        <v>115905</v>
      </c>
      <c r="D33" s="2">
        <v>44693.41</v>
      </c>
      <c r="E33" s="4">
        <f t="shared" si="7"/>
        <v>3183083.39</v>
      </c>
      <c r="F33" s="52">
        <f t="shared" si="8"/>
        <v>0.19253979299630408</v>
      </c>
      <c r="G33" s="50">
        <v>3080714.36</v>
      </c>
      <c r="H33" s="45">
        <v>76034.12</v>
      </c>
      <c r="I33" s="2">
        <v>36228.63</v>
      </c>
      <c r="J33" s="4">
        <f t="shared" si="9"/>
        <v>3192977.11</v>
      </c>
      <c r="K33" s="5">
        <f t="shared" si="10"/>
        <v>0.2018758765904762</v>
      </c>
      <c r="L33" s="54">
        <f t="shared" si="11"/>
        <v>-0.0058156359672976166</v>
      </c>
      <c r="M33" s="55">
        <f t="shared" si="12"/>
        <v>0.2336489124761274</v>
      </c>
      <c r="N33" s="56">
        <f t="shared" si="13"/>
        <v>-0.0030985878254541355</v>
      </c>
      <c r="O33" s="1"/>
    </row>
    <row r="34" spans="1:15" s="30" customFormat="1" ht="15">
      <c r="A34" s="18" t="s">
        <v>14</v>
      </c>
      <c r="B34" s="50">
        <v>63381.9</v>
      </c>
      <c r="C34" s="45">
        <v>116177.24</v>
      </c>
      <c r="D34" s="2">
        <v>8222.71</v>
      </c>
      <c r="E34" s="4">
        <f t="shared" si="7"/>
        <v>187781.85</v>
      </c>
      <c r="F34" s="52">
        <f t="shared" si="8"/>
        <v>0.011358633782906651</v>
      </c>
      <c r="G34" s="50">
        <v>37687.88</v>
      </c>
      <c r="H34" s="45">
        <v>85997.14</v>
      </c>
      <c r="I34" s="2">
        <v>19369.62</v>
      </c>
      <c r="J34" s="4">
        <f t="shared" si="9"/>
        <v>143054.63999999998</v>
      </c>
      <c r="K34" s="5">
        <f t="shared" si="10"/>
        <v>0.009044625080426898</v>
      </c>
      <c r="L34" s="54">
        <f t="shared" si="11"/>
        <v>0.4517452477268471</v>
      </c>
      <c r="M34" s="55">
        <f t="shared" si="12"/>
        <v>-0.5754841860604389</v>
      </c>
      <c r="N34" s="56">
        <f t="shared" si="13"/>
        <v>0.31265822625536677</v>
      </c>
      <c r="O34" s="1"/>
    </row>
    <row r="35" spans="1:15" s="30" customFormat="1" ht="15">
      <c r="A35" s="18" t="s">
        <v>26</v>
      </c>
      <c r="B35" s="50">
        <v>1654411.73</v>
      </c>
      <c r="C35" s="45">
        <v>51.65</v>
      </c>
      <c r="D35" s="11">
        <v>2011319.25</v>
      </c>
      <c r="E35" s="4">
        <f t="shared" si="7"/>
        <v>3665782.63</v>
      </c>
      <c r="F35" s="52">
        <f t="shared" si="8"/>
        <v>0.22173752373783934</v>
      </c>
      <c r="G35" s="50">
        <v>1932422.98</v>
      </c>
      <c r="H35" s="45">
        <v>49.95</v>
      </c>
      <c r="I35" s="11">
        <v>2215643.38</v>
      </c>
      <c r="J35" s="4">
        <f t="shared" si="9"/>
        <v>4148116.3099999996</v>
      </c>
      <c r="K35" s="5">
        <f t="shared" si="10"/>
        <v>0.26226452224096947</v>
      </c>
      <c r="L35" s="54">
        <f t="shared" si="11"/>
        <v>-0.14386206693203207</v>
      </c>
      <c r="M35" s="55">
        <f t="shared" si="12"/>
        <v>-0.09221887052960653</v>
      </c>
      <c r="N35" s="56">
        <f t="shared" si="13"/>
        <v>-0.11627776174868143</v>
      </c>
      <c r="O35" s="1"/>
    </row>
    <row r="36" spans="1:15" s="30" customFormat="1" ht="15.75" thickBot="1">
      <c r="A36" s="19" t="s">
        <v>9</v>
      </c>
      <c r="B36" s="50">
        <v>3429.4</v>
      </c>
      <c r="C36" s="45">
        <v>684.36</v>
      </c>
      <c r="D36" s="33">
        <v>94.14</v>
      </c>
      <c r="E36" s="4">
        <f t="shared" si="7"/>
        <v>4207.900000000001</v>
      </c>
      <c r="F36" s="52">
        <f t="shared" si="8"/>
        <v>0.00025452936529857863</v>
      </c>
      <c r="G36" s="50">
        <v>4165.4</v>
      </c>
      <c r="H36" s="45">
        <v>716.3</v>
      </c>
      <c r="I36" s="33">
        <v>83.62</v>
      </c>
      <c r="J36" s="4">
        <f t="shared" si="9"/>
        <v>4965.32</v>
      </c>
      <c r="K36" s="5">
        <f t="shared" si="10"/>
        <v>0.00031393219964305453</v>
      </c>
      <c r="L36" s="54">
        <f t="shared" si="11"/>
        <v>-0.15730995349980537</v>
      </c>
      <c r="M36" s="55">
        <f t="shared" si="12"/>
        <v>0.12580722315235593</v>
      </c>
      <c r="N36" s="56">
        <f t="shared" si="13"/>
        <v>-0.1525420315306968</v>
      </c>
      <c r="O36" s="1"/>
    </row>
    <row r="37" spans="1:15" s="30" customFormat="1" ht="16.5" thickBot="1" thickTop="1">
      <c r="A37" s="12" t="s">
        <v>8</v>
      </c>
      <c r="B37" s="13">
        <f>SUM(B23:B36)</f>
        <v>11006359.88</v>
      </c>
      <c r="C37" s="13">
        <f>SUM(C23:C36)</f>
        <v>1020190.67</v>
      </c>
      <c r="D37" s="13">
        <f>SUM(D23:D36)</f>
        <v>4505530.12</v>
      </c>
      <c r="E37" s="14">
        <f>SUM(E23:E36)</f>
        <v>16532080.67</v>
      </c>
      <c r="F37" s="53">
        <f>IF(E$37=0,"0.00%",E37/E$37)</f>
        <v>1</v>
      </c>
      <c r="G37" s="13">
        <f>SUM(G23:G36)</f>
        <v>10401808.760000002</v>
      </c>
      <c r="H37" s="13">
        <f>SUM(H23:H36)</f>
        <v>908380.3300000001</v>
      </c>
      <c r="I37" s="14">
        <f>SUM(I23:I36)</f>
        <v>4506347.11</v>
      </c>
      <c r="J37" s="14">
        <f>SUM(J23:J36)</f>
        <v>15816536.200000003</v>
      </c>
      <c r="K37" s="15">
        <f>IF(J$37=0,"0.00%",J37/J$37)</f>
        <v>1</v>
      </c>
      <c r="L37" s="57">
        <f>IF(H37=0,"0.00%",(B37+C37)/(G37+H37)-1)</f>
        <v>0.06333770852985787</v>
      </c>
      <c r="M37" s="58">
        <f>IF(I37=0,"0.00%",D37/I37-1)</f>
        <v>-0.00018129761868257432</v>
      </c>
      <c r="N37" s="53">
        <f>IF(J37=0,"0.00%",E37/J37-1)</f>
        <v>0.04524027643928741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Aug 15-16</oddHeader>
    <oddFooter>&amp;LStatistics and Reference Materials/Pacific Land Border (Aug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2016-09-21T13:39:16Z</cp:lastPrinted>
  <dcterms:created xsi:type="dcterms:W3CDTF">2006-01-31T19:56:50Z</dcterms:created>
  <dcterms:modified xsi:type="dcterms:W3CDTF">2016-09-21T13:39:17Z</dcterms:modified>
  <cp:category/>
  <cp:version/>
  <cp:contentType/>
  <cp:contentStatus/>
</cp:coreProperties>
</file>