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00" windowWidth="15192" windowHeight="6756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<sst xmlns="http://schemas.openxmlformats.org/spreadsheetml/2006/main" count="90" uniqueCount="33">
  <si>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</si>
  <si>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</si>
  <si>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</si>
  <si>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</si>
  <si>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</si>
  <si>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</si>
  <si>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</si>
  <si>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</si>
  <si>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</si>
  <si>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</si>
  <si>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</si>
  <si>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</si>
  <si>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</si>
  <si>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</si>
  <si>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</si>
  <si>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</si>
  <si>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</si>
  <si>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</si>
  <si>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</si>
  <si>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</si>
  <si>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</si>
  <si>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</si>
  <si>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</si>
  <si>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</si>
  <si>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</si>
  <si>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</si>
  <si>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</si>
  <si>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</si>
  <si>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</si>
  <si>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Sep 13</t>
  </si>
  <si>
    <t>Jan - Sep 13</t>
  </si>
  <si>
    <t>Sep 14</t>
  </si>
  <si>
    <t>Jan - Sep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</si>
</sst>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3">
      <selection activeCell="B26" sqref="B26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4.2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4.2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4.25" thickTop="1">
      <c r="A4" s="20" t="s">
        <v>20</v>
      </c>
      <c r="B4" s="5">
        <v>62755.48</v>
      </c>
      <c r="C4" s="5">
        <v>27992.04</v>
      </c>
      <c r="D4" s="6">
        <v>12712.29</v>
      </c>
      <c r="E4" s="6">
        <f>SUM(B4:D4)</f>
        <v>103459.81</v>
      </c>
      <c r="F4" s="47">
        <f>IF(E$18=0,"0.00%",E4/E$18)</f>
        <v>0.014851941248322799</v>
      </c>
      <c r="G4" s="44">
        <v>58039.95</v>
      </c>
      <c r="H4" s="5">
        <v>33133.87</v>
      </c>
      <c r="I4" s="6">
        <v>11981.34</v>
      </c>
      <c r="J4" s="6">
        <f>SUM(G4:I4)</f>
        <v>103155.16</v>
      </c>
      <c r="K4" s="7">
        <f>IF(J$18=0,"0.00%",J4/J$18)</f>
        <v>0.014336431463957994</v>
      </c>
      <c r="L4" s="50">
        <f>IF((G4+H4)=0,"0.00%",(B4+C4)/(G4+H4)-1)</f>
        <v>-0.004675684313764639</v>
      </c>
      <c r="M4" s="51">
        <f>IF(I4=0,"0.00%",D4/I4-1)</f>
        <v>0.0610073664548374</v>
      </c>
      <c r="N4" s="52">
        <f>IF(J4=0,"0.00%",E4/J4-1)</f>
        <v>0.002953318088983581</v>
      </c>
      <c r="O4" s="1"/>
    </row>
    <row r="5" spans="1:15" s="33" customFormat="1" ht="13.5">
      <c r="A5" s="21" t="s">
        <v>21</v>
      </c>
      <c r="B5" s="2">
        <v>2004903.83</v>
      </c>
      <c r="C5" s="2">
        <v>0</v>
      </c>
      <c r="D5" s="3">
        <v>993375.59</v>
      </c>
      <c r="E5" s="6">
        <f aca="true" t="shared" si="0" ref="E5:E17">SUM(B5:D5)</f>
        <v>2998279.42</v>
      </c>
      <c r="F5" s="47">
        <f aca="true" t="shared" si="1" ref="F5:F17">IF(E$18=0,"0.00%",E5/E$18)</f>
        <v>0.43041128523138944</v>
      </c>
      <c r="G5" s="45">
        <v>2067062.63</v>
      </c>
      <c r="H5" s="2">
        <v>0</v>
      </c>
      <c r="I5" s="3">
        <v>1022055.11</v>
      </c>
      <c r="J5" s="6">
        <f aca="true" t="shared" si="2" ref="J5:J17">SUM(G5:I5)</f>
        <v>3089117.7399999998</v>
      </c>
      <c r="K5" s="7">
        <f aca="true" t="shared" si="3" ref="K5:K17">IF(J$18=0,"0.00%",J5/J$18)</f>
        <v>0.42932340722080026</v>
      </c>
      <c r="L5" s="50">
        <f aca="true" t="shared" si="4" ref="L5:L17">IF((G5+H5)=0,"0.00%",(B5+C5)/(G5+H5)-1)</f>
        <v>-0.030071077236783927</v>
      </c>
      <c r="M5" s="51">
        <f aca="true" t="shared" si="5" ref="M5:M17">IF(I5=0,"0.00%",D5/I5-1)</f>
        <v>-0.02806063950895954</v>
      </c>
      <c r="N5" s="52">
        <f aca="true" t="shared" si="6" ref="N5:N17">IF(J5=0,"0.00%",E5/J5-1)</f>
        <v>-0.02940591056914521</v>
      </c>
      <c r="O5" s="1"/>
    </row>
    <row r="6" spans="1:15" s="33" customFormat="1" ht="13.5">
      <c r="A6" s="21" t="s">
        <v>22</v>
      </c>
      <c r="B6" s="2">
        <v>3438.88</v>
      </c>
      <c r="C6" s="2">
        <v>0</v>
      </c>
      <c r="D6" s="3">
        <v>457166.75</v>
      </c>
      <c r="E6" s="6">
        <f t="shared" si="0"/>
        <v>460605.63</v>
      </c>
      <c r="F6" s="47">
        <f t="shared" si="1"/>
        <v>0.06612120934116068</v>
      </c>
      <c r="G6" s="45">
        <v>2453.82</v>
      </c>
      <c r="H6" s="2">
        <v>0</v>
      </c>
      <c r="I6" s="3">
        <v>507715.74</v>
      </c>
      <c r="J6" s="6">
        <f t="shared" si="2"/>
        <v>510169.56</v>
      </c>
      <c r="K6" s="7">
        <f t="shared" si="3"/>
        <v>0.07090300603418777</v>
      </c>
      <c r="L6" s="50">
        <f t="shared" si="4"/>
        <v>0.40143938838219584</v>
      </c>
      <c r="M6" s="51">
        <f t="shared" si="5"/>
        <v>-0.09956159720397872</v>
      </c>
      <c r="N6" s="52">
        <f t="shared" si="6"/>
        <v>-0.09715187632911693</v>
      </c>
      <c r="O6" s="1"/>
    </row>
    <row r="7" spans="1:15" s="33" customFormat="1" ht="13.5">
      <c r="A7" s="21" t="s">
        <v>15</v>
      </c>
      <c r="B7" s="2">
        <v>68619.09</v>
      </c>
      <c r="C7" s="2">
        <v>60757.02</v>
      </c>
      <c r="D7" s="3">
        <v>19982.64</v>
      </c>
      <c r="E7" s="6">
        <f t="shared" si="0"/>
        <v>149358.75</v>
      </c>
      <c r="F7" s="47">
        <f t="shared" si="1"/>
        <v>0.0214408607547504</v>
      </c>
      <c r="G7" s="45">
        <v>58545.84</v>
      </c>
      <c r="H7" s="2">
        <v>79522.98</v>
      </c>
      <c r="I7" s="3">
        <v>26658.42</v>
      </c>
      <c r="J7" s="6">
        <f t="shared" si="2"/>
        <v>164727.24</v>
      </c>
      <c r="K7" s="7">
        <f t="shared" si="3"/>
        <v>0.02289367576480866</v>
      </c>
      <c r="L7" s="50">
        <f t="shared" si="4"/>
        <v>-0.06295925466734653</v>
      </c>
      <c r="M7" s="51">
        <f t="shared" si="5"/>
        <v>-0.2504191921351677</v>
      </c>
      <c r="N7" s="52">
        <f t="shared" si="6"/>
        <v>-0.09329659138342872</v>
      </c>
      <c r="O7" s="1"/>
    </row>
    <row r="8" spans="1:15" s="33" customFormat="1" ht="13.5">
      <c r="A8" s="21" t="s">
        <v>16</v>
      </c>
      <c r="B8" s="2">
        <v>657.3</v>
      </c>
      <c r="C8" s="2">
        <v>4142.66</v>
      </c>
      <c r="D8" s="3">
        <v>2188.68</v>
      </c>
      <c r="E8" s="6">
        <f t="shared" si="0"/>
        <v>6988.639999999999</v>
      </c>
      <c r="F8" s="47">
        <f t="shared" si="1"/>
        <v>0.001003238558873041</v>
      </c>
      <c r="G8" s="45">
        <v>662.45</v>
      </c>
      <c r="H8" s="2">
        <v>5239.63</v>
      </c>
      <c r="I8" s="3">
        <v>3063.07</v>
      </c>
      <c r="J8" s="6">
        <f t="shared" si="2"/>
        <v>8965.15</v>
      </c>
      <c r="K8" s="7">
        <f t="shared" si="3"/>
        <v>0.0012459702310490624</v>
      </c>
      <c r="L8" s="50">
        <f t="shared" si="4"/>
        <v>-0.18673416829321188</v>
      </c>
      <c r="M8" s="51">
        <f t="shared" si="5"/>
        <v>-0.28546197115965366</v>
      </c>
      <c r="N8" s="52">
        <f t="shared" si="6"/>
        <v>-0.22046591523845116</v>
      </c>
      <c r="O8" s="1"/>
    </row>
    <row r="9" spans="1:15" s="33" customFormat="1" ht="13.5">
      <c r="A9" s="21" t="s">
        <v>23</v>
      </c>
      <c r="B9" s="2">
        <v>1173.98</v>
      </c>
      <c r="C9" s="2">
        <v>762.83</v>
      </c>
      <c r="D9" s="3">
        <v>59.9</v>
      </c>
      <c r="E9" s="6">
        <f t="shared" si="0"/>
        <v>1996.71</v>
      </c>
      <c r="F9" s="47">
        <f t="shared" si="1"/>
        <v>0.00028663323091293727</v>
      </c>
      <c r="G9" s="45">
        <v>3436.02</v>
      </c>
      <c r="H9" s="2">
        <v>991.89</v>
      </c>
      <c r="I9" s="3">
        <v>20</v>
      </c>
      <c r="J9" s="6">
        <f t="shared" si="2"/>
        <v>4447.91</v>
      </c>
      <c r="K9" s="7">
        <f t="shared" si="3"/>
        <v>0.0006181673982460343</v>
      </c>
      <c r="L9" s="50">
        <f t="shared" si="4"/>
        <v>-0.5625904772228885</v>
      </c>
      <c r="M9" s="51">
        <f t="shared" si="5"/>
        <v>1.995</v>
      </c>
      <c r="N9" s="52">
        <f t="shared" si="6"/>
        <v>-0.55109028734844</v>
      </c>
      <c r="O9" s="1"/>
    </row>
    <row r="10" spans="1:15" s="33" customFormat="1" ht="13.5">
      <c r="A10" s="21" t="s">
        <v>13</v>
      </c>
      <c r="B10" s="2">
        <v>233228.78</v>
      </c>
      <c r="C10" s="2">
        <v>29552.77</v>
      </c>
      <c r="D10" s="3">
        <v>167953.36</v>
      </c>
      <c r="E10" s="6">
        <f t="shared" si="0"/>
        <v>430734.91</v>
      </c>
      <c r="F10" s="47">
        <f t="shared" si="1"/>
        <v>0.06183318504955314</v>
      </c>
      <c r="G10" s="45">
        <v>247314.76</v>
      </c>
      <c r="H10" s="2">
        <v>30199.1</v>
      </c>
      <c r="I10" s="3">
        <v>170603.2</v>
      </c>
      <c r="J10" s="6">
        <f t="shared" si="2"/>
        <v>448117.06</v>
      </c>
      <c r="K10" s="7">
        <f t="shared" si="3"/>
        <v>0.062278993300193146</v>
      </c>
      <c r="L10" s="50">
        <f t="shared" si="4"/>
        <v>-0.05308675393726281</v>
      </c>
      <c r="M10" s="51">
        <f t="shared" si="5"/>
        <v>-0.015532182280285634</v>
      </c>
      <c r="N10" s="52">
        <f t="shared" si="6"/>
        <v>-0.03878930652629031</v>
      </c>
      <c r="O10" s="1"/>
    </row>
    <row r="11" spans="1:15" s="33" customFormat="1" ht="13.5">
      <c r="A11" s="21" t="s">
        <v>24</v>
      </c>
      <c r="B11" s="2">
        <v>15209.81</v>
      </c>
      <c r="C11" s="2">
        <v>3823.98</v>
      </c>
      <c r="D11" s="3">
        <v>0</v>
      </c>
      <c r="E11" s="6">
        <f t="shared" si="0"/>
        <v>19033.79</v>
      </c>
      <c r="F11" s="47">
        <f t="shared" si="1"/>
        <v>0.002732353082930599</v>
      </c>
      <c r="G11" s="45">
        <v>20140.33</v>
      </c>
      <c r="H11" s="2">
        <v>4899.3</v>
      </c>
      <c r="I11" s="3">
        <v>92.49</v>
      </c>
      <c r="J11" s="6">
        <f t="shared" si="2"/>
        <v>25132.120000000003</v>
      </c>
      <c r="K11" s="7">
        <f t="shared" si="3"/>
        <v>0.003492844332013716</v>
      </c>
      <c r="L11" s="50">
        <f t="shared" si="4"/>
        <v>-0.23985338441502535</v>
      </c>
      <c r="M11" s="51">
        <f t="shared" si="5"/>
        <v>-1</v>
      </c>
      <c r="N11" s="52">
        <f t="shared" si="6"/>
        <v>-0.24265083884686212</v>
      </c>
      <c r="O11" s="1"/>
    </row>
    <row r="12" spans="1:15" s="33" customFormat="1" ht="13.5">
      <c r="A12" s="21" t="s">
        <v>25</v>
      </c>
      <c r="B12" s="2">
        <v>163447.89</v>
      </c>
      <c r="C12" s="2">
        <v>47411.65</v>
      </c>
      <c r="D12" s="3">
        <v>26912.22</v>
      </c>
      <c r="E12" s="6">
        <f t="shared" si="0"/>
        <v>237771.76</v>
      </c>
      <c r="F12" s="47">
        <f t="shared" si="1"/>
        <v>0.0341327923377233</v>
      </c>
      <c r="G12" s="45">
        <v>146620.97</v>
      </c>
      <c r="H12" s="2">
        <v>51318.18</v>
      </c>
      <c r="I12" s="3">
        <v>16835.67</v>
      </c>
      <c r="J12" s="6">
        <f t="shared" si="2"/>
        <v>214774.82</v>
      </c>
      <c r="K12" s="7">
        <f t="shared" si="3"/>
        <v>0.02984925317467313</v>
      </c>
      <c r="L12" s="50">
        <f t="shared" si="4"/>
        <v>0.06527455533682969</v>
      </c>
      <c r="M12" s="51">
        <f t="shared" si="5"/>
        <v>0.5985238484717272</v>
      </c>
      <c r="N12" s="52">
        <f t="shared" si="6"/>
        <v>0.10707465614451461</v>
      </c>
      <c r="O12" s="1"/>
    </row>
    <row r="13" spans="1:15" s="33" customFormat="1" ht="13.5">
      <c r="A13" s="21" t="s">
        <v>26</v>
      </c>
      <c r="B13" s="2">
        <v>5355.54</v>
      </c>
      <c r="C13" s="2">
        <v>12764.1</v>
      </c>
      <c r="D13" s="3">
        <v>1476.37</v>
      </c>
      <c r="E13" s="6">
        <f t="shared" si="0"/>
        <v>19596.01</v>
      </c>
      <c r="F13" s="47">
        <f t="shared" si="1"/>
        <v>0.002813061315515136</v>
      </c>
      <c r="G13" s="45">
        <v>7005.72</v>
      </c>
      <c r="H13" s="2">
        <v>15147.86</v>
      </c>
      <c r="I13" s="3">
        <v>1602.31</v>
      </c>
      <c r="J13" s="6">
        <f t="shared" si="2"/>
        <v>23755.890000000003</v>
      </c>
      <c r="K13" s="7">
        <f t="shared" si="3"/>
        <v>0.003301576856168175</v>
      </c>
      <c r="L13" s="50">
        <f t="shared" si="4"/>
        <v>-0.18208975705055352</v>
      </c>
      <c r="M13" s="51">
        <f t="shared" si="5"/>
        <v>-0.07859902266103314</v>
      </c>
      <c r="N13" s="52">
        <f t="shared" si="6"/>
        <v>-0.1751094149703507</v>
      </c>
      <c r="O13" s="1"/>
    </row>
    <row r="14" spans="1:15" s="33" customFormat="1" ht="13.5">
      <c r="A14" s="21" t="s">
        <v>27</v>
      </c>
      <c r="B14" s="2">
        <v>717027.53</v>
      </c>
      <c r="C14" s="2">
        <v>63541.81</v>
      </c>
      <c r="D14" s="3">
        <v>29436.96</v>
      </c>
      <c r="E14" s="6">
        <f t="shared" si="0"/>
        <v>810006.3</v>
      </c>
      <c r="F14" s="47">
        <f t="shared" si="1"/>
        <v>0.11627863977684989</v>
      </c>
      <c r="G14" s="45">
        <v>832233.18</v>
      </c>
      <c r="H14" s="2">
        <v>61007.04</v>
      </c>
      <c r="I14" s="3">
        <v>22406.33</v>
      </c>
      <c r="J14" s="6">
        <f t="shared" si="2"/>
        <v>915646.55</v>
      </c>
      <c r="K14" s="7">
        <f t="shared" si="3"/>
        <v>0.12725591244572337</v>
      </c>
      <c r="L14" s="50">
        <f t="shared" si="4"/>
        <v>-0.12613726685974802</v>
      </c>
      <c r="M14" s="51">
        <f t="shared" si="5"/>
        <v>0.3137787402042189</v>
      </c>
      <c r="N14" s="52">
        <f t="shared" si="6"/>
        <v>-0.11537230168125467</v>
      </c>
      <c r="O14" s="1"/>
    </row>
    <row r="15" spans="1:15" s="33" customFormat="1" ht="13.5">
      <c r="A15" s="21" t="s">
        <v>14</v>
      </c>
      <c r="B15" s="2">
        <v>38994.27</v>
      </c>
      <c r="C15" s="2">
        <v>23534.3</v>
      </c>
      <c r="D15" s="3">
        <v>9945.13</v>
      </c>
      <c r="E15" s="6">
        <f t="shared" si="0"/>
        <v>72473.7</v>
      </c>
      <c r="F15" s="47">
        <f t="shared" si="1"/>
        <v>0.010403799644021886</v>
      </c>
      <c r="G15" s="45">
        <v>41113.27</v>
      </c>
      <c r="H15" s="2">
        <v>26402.55</v>
      </c>
      <c r="I15" s="3">
        <v>9258.99</v>
      </c>
      <c r="J15" s="6">
        <f t="shared" si="2"/>
        <v>76774.81</v>
      </c>
      <c r="K15" s="7">
        <f t="shared" si="3"/>
        <v>0.010670109005922697</v>
      </c>
      <c r="L15" s="50">
        <f t="shared" si="4"/>
        <v>-0.07386787274449158</v>
      </c>
      <c r="M15" s="51">
        <f t="shared" si="5"/>
        <v>0.07410527498139641</v>
      </c>
      <c r="N15" s="52">
        <f t="shared" si="6"/>
        <v>-0.05602241151752774</v>
      </c>
      <c r="O15" s="1"/>
    </row>
    <row r="16" spans="1:15" s="33" customFormat="1" ht="13.5">
      <c r="A16" s="21" t="s">
        <v>28</v>
      </c>
      <c r="B16" s="2">
        <v>615080.51</v>
      </c>
      <c r="C16" s="2">
        <v>435779.84</v>
      </c>
      <c r="D16" s="14">
        <v>576081.58</v>
      </c>
      <c r="E16" s="6">
        <f t="shared" si="0"/>
        <v>1626941.9300000002</v>
      </c>
      <c r="F16" s="47">
        <f t="shared" si="1"/>
        <v>0.2335520039983923</v>
      </c>
      <c r="G16" s="45">
        <v>614200.9</v>
      </c>
      <c r="H16" s="2">
        <v>427687.86</v>
      </c>
      <c r="I16" s="14">
        <v>540402</v>
      </c>
      <c r="J16" s="6">
        <f t="shared" si="2"/>
        <v>1582290.76</v>
      </c>
      <c r="K16" s="7">
        <f t="shared" si="3"/>
        <v>0.219905655100472</v>
      </c>
      <c r="L16" s="50">
        <f t="shared" si="4"/>
        <v>0.008610890475486244</v>
      </c>
      <c r="M16" s="51">
        <f t="shared" si="5"/>
        <v>0.06602414498836051</v>
      </c>
      <c r="N16" s="52">
        <f t="shared" si="6"/>
        <v>0.028219320449043295</v>
      </c>
      <c r="O16" s="1"/>
    </row>
    <row r="17" spans="1:15" s="33" customFormat="1" ht="14.25" thickBot="1">
      <c r="A17" s="22" t="s">
        <v>9</v>
      </c>
      <c r="B17" s="2">
        <v>18054.56</v>
      </c>
      <c r="C17" s="2">
        <v>4524.94</v>
      </c>
      <c r="D17" s="36">
        <v>6253.08</v>
      </c>
      <c r="E17" s="6">
        <f t="shared" si="0"/>
        <v>28832.58</v>
      </c>
      <c r="F17" s="47">
        <f t="shared" si="1"/>
        <v>0.004138996429604568</v>
      </c>
      <c r="G17" s="46">
        <v>17643</v>
      </c>
      <c r="H17" s="2">
        <v>2679.65</v>
      </c>
      <c r="I17" s="36">
        <v>7918.95</v>
      </c>
      <c r="J17" s="6">
        <f t="shared" si="2"/>
        <v>28241.600000000002</v>
      </c>
      <c r="K17" s="7">
        <f t="shared" si="3"/>
        <v>0.0039249976717840975</v>
      </c>
      <c r="L17" s="50">
        <f t="shared" si="4"/>
        <v>0.11105097022287924</v>
      </c>
      <c r="M17" s="51">
        <f t="shared" si="5"/>
        <v>-0.21036501051275736</v>
      </c>
      <c r="N17" s="52">
        <f t="shared" si="6"/>
        <v>0.020925868222763544</v>
      </c>
      <c r="O17" s="1"/>
    </row>
    <row r="18" spans="1:15" s="33" customFormat="1" ht="15" thickBot="1" thickTop="1">
      <c r="A18" s="15" t="s">
        <v>8</v>
      </c>
      <c r="B18" s="16">
        <f>SUM(B4:B17)</f>
        <v>3947947.4499999997</v>
      </c>
      <c r="C18" s="16">
        <f>SUM(C4:C17)</f>
        <v>714587.94</v>
      </c>
      <c r="D18" s="16">
        <f>SUM(D4:D17)</f>
        <v>2303544.5499999993</v>
      </c>
      <c r="E18" s="17">
        <f>SUM(E4:E17)</f>
        <v>6966079.9399999995</v>
      </c>
      <c r="F18" s="48">
        <f>IF(E$18=0,"0.00%",E18/E$18)</f>
        <v>1</v>
      </c>
      <c r="G18" s="16">
        <f>SUM(G4:G17)</f>
        <v>4116472.8400000003</v>
      </c>
      <c r="H18" s="16">
        <f>SUM(H4:H17)</f>
        <v>738229.91</v>
      </c>
      <c r="I18" s="17">
        <f>SUM(I4:I17)</f>
        <v>2340613.62</v>
      </c>
      <c r="J18" s="17">
        <f>SUM(J4:J17)</f>
        <v>7195316.369999999</v>
      </c>
      <c r="K18" s="18">
        <f>IF(J$18=0,"0.00%",J18/J$18)</f>
        <v>1</v>
      </c>
      <c r="L18" s="53">
        <f>IF(H18=0,"0.00%",(B18+C18)/(G18+H18)-1)</f>
        <v>-0.03958375412377213</v>
      </c>
      <c r="M18" s="54">
        <f>IF(I18=0,"0.00%",D18/I18-1)</f>
        <v>-0.015837329870788674</v>
      </c>
      <c r="N18" s="48">
        <f>IF(J18=0,"0.00%",E18/J18-1)</f>
        <v>-0.031859117544264404</v>
      </c>
      <c r="O18" s="35"/>
    </row>
    <row r="19" spans="1:15" s="33" customFormat="1" ht="1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4.2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4.2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4.25" thickTop="1">
      <c r="A23" s="20" t="s">
        <v>20</v>
      </c>
      <c r="B23" s="44">
        <v>533006.79</v>
      </c>
      <c r="C23" s="5">
        <v>234205.36</v>
      </c>
      <c r="D23" s="6">
        <v>90844.08</v>
      </c>
      <c r="E23" s="6">
        <f>SUM(B23:D23)</f>
        <v>858056.23</v>
      </c>
      <c r="F23" s="47">
        <f>IF(E$37=0,"0.00%",E23/E$37)</f>
        <v>0.014759630544282596</v>
      </c>
      <c r="G23" s="44">
        <v>500374.14</v>
      </c>
      <c r="H23" s="5">
        <v>246080</v>
      </c>
      <c r="I23" s="6">
        <v>125059.48</v>
      </c>
      <c r="J23" s="6">
        <f>SUM(G23:I23)</f>
        <v>871513.62</v>
      </c>
      <c r="K23" s="7">
        <f>IF(J$37=0,"0.00%",J23/J$37)</f>
        <v>0.014802400071298525</v>
      </c>
      <c r="L23" s="50">
        <f>IF((G23+H23)=0,"0.00",(B23+C23)/(G23+H23)-1)</f>
        <v>0.027808821584136556</v>
      </c>
      <c r="M23" s="51">
        <f>IF(I23=0,"0.00%",D23/I23-1)</f>
        <v>-0.27359301350045595</v>
      </c>
      <c r="N23" s="52">
        <f>IF(J23=0,"0.00%",E23/J23-1)</f>
        <v>-0.015441399527410749</v>
      </c>
      <c r="O23" s="1"/>
    </row>
    <row r="24" spans="1:15" s="33" customFormat="1" ht="13.5">
      <c r="A24" s="21" t="s">
        <v>21</v>
      </c>
      <c r="B24" s="45">
        <v>17199589.88</v>
      </c>
      <c r="C24" s="2">
        <v>0</v>
      </c>
      <c r="D24" s="3">
        <v>7923841.04</v>
      </c>
      <c r="E24" s="6">
        <f aca="true" t="shared" si="7" ref="E24:E36">SUM(B24:D24)</f>
        <v>25123430.919999998</v>
      </c>
      <c r="F24" s="47">
        <f aca="true" t="shared" si="8" ref="F24:F36">IF(E$37=0,"0.00%",E24/E$37)</f>
        <v>0.4321541472684206</v>
      </c>
      <c r="G24" s="45">
        <v>17040600.44</v>
      </c>
      <c r="H24" s="2">
        <v>0</v>
      </c>
      <c r="I24" s="3">
        <v>8108625.47</v>
      </c>
      <c r="J24" s="6">
        <f aca="true" t="shared" si="9" ref="J24:J36">SUM(G24:I24)</f>
        <v>25149225.91</v>
      </c>
      <c r="K24" s="7">
        <f aca="true" t="shared" si="10" ref="K24:K36">IF(J$37=0,"0.00%",J24/J$37)</f>
        <v>0.4271521349296718</v>
      </c>
      <c r="L24" s="50">
        <f aca="true" t="shared" si="11" ref="L24:L37">IF((G24+H24)=0,"0.00",(B24+C24)/(G24+H24)-1)</f>
        <v>0.009330037433821659</v>
      </c>
      <c r="M24" s="51">
        <f aca="true" t="shared" si="12" ref="M24:M37">IF(I24=0,"0.00%",D24/I24-1)</f>
        <v>-0.02278862560413708</v>
      </c>
      <c r="N24" s="52">
        <f aca="true" t="shared" si="13" ref="N24:N36">IF(J24=0,"0.00%",E24/J24-1)</f>
        <v>-0.0010256772948922244</v>
      </c>
      <c r="O24" s="1"/>
    </row>
    <row r="25" spans="1:15" s="33" customFormat="1" ht="13.5">
      <c r="A25" s="21" t="s">
        <v>22</v>
      </c>
      <c r="B25" s="45">
        <v>19348.69</v>
      </c>
      <c r="C25" s="2">
        <v>0</v>
      </c>
      <c r="D25" s="3">
        <v>3921214.4</v>
      </c>
      <c r="E25" s="6">
        <f t="shared" si="7"/>
        <v>3940563.09</v>
      </c>
      <c r="F25" s="47">
        <f t="shared" si="8"/>
        <v>0.0677825686841486</v>
      </c>
      <c r="G25" s="45">
        <v>6031.08</v>
      </c>
      <c r="H25" s="2">
        <v>0</v>
      </c>
      <c r="I25" s="3">
        <v>4140490.67</v>
      </c>
      <c r="J25" s="6">
        <f t="shared" si="9"/>
        <v>4146521.75</v>
      </c>
      <c r="K25" s="7">
        <f t="shared" si="10"/>
        <v>0.07042744076431173</v>
      </c>
      <c r="L25" s="50">
        <f t="shared" si="11"/>
        <v>2.20816338035642</v>
      </c>
      <c r="M25" s="51">
        <f t="shared" si="12"/>
        <v>-0.05295900594312897</v>
      </c>
      <c r="N25" s="52">
        <f t="shared" si="13"/>
        <v>-0.04967022300075963</v>
      </c>
      <c r="O25" s="1"/>
    </row>
    <row r="26" spans="1:15" s="33" customFormat="1" ht="13.5">
      <c r="A26" s="21" t="s">
        <v>15</v>
      </c>
      <c r="B26" s="45">
        <v>411665.39</v>
      </c>
      <c r="C26" s="3">
        <v>476128.09</v>
      </c>
      <c r="D26" s="3">
        <v>141265.66</v>
      </c>
      <c r="E26" s="6">
        <f t="shared" si="7"/>
        <v>1029059.14</v>
      </c>
      <c r="F26" s="47">
        <f t="shared" si="8"/>
        <v>0.01770109252002888</v>
      </c>
      <c r="G26" s="45">
        <v>380394.45</v>
      </c>
      <c r="H26" s="2">
        <v>473580.55</v>
      </c>
      <c r="I26" s="3">
        <v>165365.39</v>
      </c>
      <c r="J26" s="6">
        <f t="shared" si="9"/>
        <v>1019340.39</v>
      </c>
      <c r="K26" s="7">
        <f t="shared" si="10"/>
        <v>0.017313193867943756</v>
      </c>
      <c r="L26" s="50">
        <f t="shared" si="11"/>
        <v>0.03960125296407968</v>
      </c>
      <c r="M26" s="51">
        <f t="shared" si="12"/>
        <v>-0.1457362390038206</v>
      </c>
      <c r="N26" s="52">
        <f t="shared" si="13"/>
        <v>0.00953435191555596</v>
      </c>
      <c r="O26" s="1"/>
    </row>
    <row r="27" spans="1:15" s="33" customFormat="1" ht="13.5">
      <c r="A27" s="21" t="s">
        <v>16</v>
      </c>
      <c r="B27" s="45">
        <v>5316.2</v>
      </c>
      <c r="C27" s="3">
        <v>28751.47</v>
      </c>
      <c r="D27" s="3">
        <v>17072.2</v>
      </c>
      <c r="E27" s="6">
        <f t="shared" si="7"/>
        <v>51139.869999999995</v>
      </c>
      <c r="F27" s="47">
        <f t="shared" si="8"/>
        <v>0.0008796691415930179</v>
      </c>
      <c r="G27" s="45">
        <v>4386.67</v>
      </c>
      <c r="H27" s="2">
        <v>44558.97</v>
      </c>
      <c r="I27" s="3">
        <v>24307.12</v>
      </c>
      <c r="J27" s="6">
        <f t="shared" si="9"/>
        <v>73252.76</v>
      </c>
      <c r="K27" s="7">
        <f t="shared" si="10"/>
        <v>0.0012441763788462808</v>
      </c>
      <c r="L27" s="50">
        <f t="shared" si="11"/>
        <v>-0.3039692605919547</v>
      </c>
      <c r="M27" s="51">
        <f t="shared" si="12"/>
        <v>-0.29764612179476624</v>
      </c>
      <c r="N27" s="52">
        <f t="shared" si="13"/>
        <v>-0.3018710830827398</v>
      </c>
      <c r="O27" s="1"/>
    </row>
    <row r="28" spans="1:15" s="33" customFormat="1" ht="13.5">
      <c r="A28" s="21" t="s">
        <v>23</v>
      </c>
      <c r="B28" s="45">
        <v>16978.44</v>
      </c>
      <c r="C28" s="3">
        <v>13381.24</v>
      </c>
      <c r="D28" s="3">
        <v>479.45</v>
      </c>
      <c r="E28" s="6">
        <f t="shared" si="7"/>
        <v>30839.13</v>
      </c>
      <c r="F28" s="47">
        <f t="shared" si="8"/>
        <v>0.00053047125490494</v>
      </c>
      <c r="G28" s="45">
        <v>23887.69</v>
      </c>
      <c r="H28" s="2">
        <v>6036.69</v>
      </c>
      <c r="I28" s="3">
        <v>5611.93</v>
      </c>
      <c r="J28" s="6">
        <f t="shared" si="9"/>
        <v>35536.31</v>
      </c>
      <c r="K28" s="7">
        <f t="shared" si="10"/>
        <v>0.0006035736741299423</v>
      </c>
      <c r="L28" s="50">
        <f t="shared" si="11"/>
        <v>0.014546667299372817</v>
      </c>
      <c r="M28" s="51">
        <f t="shared" si="12"/>
        <v>-0.9145659336449314</v>
      </c>
      <c r="N28" s="52">
        <f t="shared" si="13"/>
        <v>-0.1321797339115962</v>
      </c>
      <c r="O28" s="1"/>
    </row>
    <row r="29" spans="1:15" s="33" customFormat="1" ht="13.5">
      <c r="A29" s="21" t="s">
        <v>13</v>
      </c>
      <c r="B29" s="45">
        <v>1893847.41</v>
      </c>
      <c r="C29" s="3">
        <v>259585.04</v>
      </c>
      <c r="D29" s="3">
        <v>1182661.47</v>
      </c>
      <c r="E29" s="6">
        <f t="shared" si="7"/>
        <v>3336093.92</v>
      </c>
      <c r="F29" s="47">
        <f t="shared" si="8"/>
        <v>0.05738494984207207</v>
      </c>
      <c r="G29" s="45">
        <v>1844610.65</v>
      </c>
      <c r="H29" s="2">
        <v>252841.32</v>
      </c>
      <c r="I29" s="3">
        <v>1163937.1</v>
      </c>
      <c r="J29" s="6">
        <f t="shared" si="9"/>
        <v>3261389.07</v>
      </c>
      <c r="K29" s="7">
        <f t="shared" si="10"/>
        <v>0.05539372500259976</v>
      </c>
      <c r="L29" s="50">
        <f t="shared" si="11"/>
        <v>0.026689755379714297</v>
      </c>
      <c r="M29" s="51">
        <f t="shared" si="12"/>
        <v>0.016087097833723085</v>
      </c>
      <c r="N29" s="52">
        <f t="shared" si="13"/>
        <v>0.022905838094318565</v>
      </c>
      <c r="O29" s="1"/>
    </row>
    <row r="30" spans="1:15" s="33" customFormat="1" ht="13.5">
      <c r="A30" s="21" t="s">
        <v>24</v>
      </c>
      <c r="B30" s="45">
        <v>113458.15</v>
      </c>
      <c r="C30" s="3">
        <v>27652.12</v>
      </c>
      <c r="D30" s="3">
        <v>747.65</v>
      </c>
      <c r="E30" s="6">
        <f t="shared" si="7"/>
        <v>141857.91999999998</v>
      </c>
      <c r="F30" s="47">
        <f t="shared" si="8"/>
        <v>0.0024401320283874597</v>
      </c>
      <c r="G30" s="45">
        <v>115303.79</v>
      </c>
      <c r="H30" s="2">
        <v>28059.5</v>
      </c>
      <c r="I30" s="3">
        <v>1959.46</v>
      </c>
      <c r="J30" s="6">
        <f t="shared" si="9"/>
        <v>145322.74999999997</v>
      </c>
      <c r="K30" s="7">
        <f t="shared" si="10"/>
        <v>0.0024682637604232704</v>
      </c>
      <c r="L30" s="50">
        <f t="shared" si="11"/>
        <v>-0.01571545965497856</v>
      </c>
      <c r="M30" s="51">
        <f t="shared" si="12"/>
        <v>-0.6184407949128842</v>
      </c>
      <c r="N30" s="52">
        <f t="shared" si="13"/>
        <v>-0.02384230961773015</v>
      </c>
      <c r="O30" s="1"/>
    </row>
    <row r="31" spans="1:15" s="33" customFormat="1" ht="13.5">
      <c r="A31" s="21" t="s">
        <v>25</v>
      </c>
      <c r="B31" s="45">
        <v>1274860.17</v>
      </c>
      <c r="C31" s="3">
        <v>380298.62</v>
      </c>
      <c r="D31" s="3">
        <v>98693.54</v>
      </c>
      <c r="E31" s="6">
        <f t="shared" si="7"/>
        <v>1753852.33</v>
      </c>
      <c r="F31" s="47">
        <f t="shared" si="8"/>
        <v>0.030168433623550754</v>
      </c>
      <c r="G31" s="45">
        <v>1180117.38</v>
      </c>
      <c r="H31" s="2">
        <v>423914.06</v>
      </c>
      <c r="I31" s="3">
        <v>112371.51</v>
      </c>
      <c r="J31" s="6">
        <f t="shared" si="9"/>
        <v>1716402.95</v>
      </c>
      <c r="K31" s="7">
        <f t="shared" si="10"/>
        <v>0.02915259448206558</v>
      </c>
      <c r="L31" s="50">
        <f t="shared" si="11"/>
        <v>0.031874281716074204</v>
      </c>
      <c r="M31" s="51">
        <f t="shared" si="12"/>
        <v>-0.12172097714091412</v>
      </c>
      <c r="N31" s="52">
        <f t="shared" si="13"/>
        <v>0.021818524606940448</v>
      </c>
      <c r="O31" s="1"/>
    </row>
    <row r="32" spans="1:15" s="33" customFormat="1" ht="13.5">
      <c r="A32" s="21" t="s">
        <v>26</v>
      </c>
      <c r="B32" s="45">
        <v>81655.4</v>
      </c>
      <c r="C32" s="3">
        <v>96262.44</v>
      </c>
      <c r="D32" s="3">
        <v>14977.41</v>
      </c>
      <c r="E32" s="6">
        <f t="shared" si="7"/>
        <v>192895.25</v>
      </c>
      <c r="F32" s="47">
        <f t="shared" si="8"/>
        <v>0.003318037354902752</v>
      </c>
      <c r="G32" s="45">
        <v>85178.22</v>
      </c>
      <c r="H32" s="2">
        <v>117272.41</v>
      </c>
      <c r="I32" s="3">
        <v>15499.45</v>
      </c>
      <c r="J32" s="6">
        <f t="shared" si="9"/>
        <v>217950.08000000002</v>
      </c>
      <c r="K32" s="7">
        <f t="shared" si="10"/>
        <v>0.0037018173964183366</v>
      </c>
      <c r="L32" s="50">
        <f t="shared" si="11"/>
        <v>-0.12117912401655662</v>
      </c>
      <c r="M32" s="51">
        <f t="shared" si="12"/>
        <v>-0.03368119513918244</v>
      </c>
      <c r="N32" s="52">
        <f t="shared" si="13"/>
        <v>-0.11495673688213381</v>
      </c>
      <c r="O32" s="1"/>
    </row>
    <row r="33" spans="1:15" s="33" customFormat="1" ht="13.5">
      <c r="A33" s="21" t="s">
        <v>27</v>
      </c>
      <c r="B33" s="45">
        <v>6173957.6</v>
      </c>
      <c r="C33" s="3">
        <v>572210.05</v>
      </c>
      <c r="D33" s="3">
        <v>222147.63</v>
      </c>
      <c r="E33" s="6">
        <f t="shared" si="7"/>
        <v>6968315.279999999</v>
      </c>
      <c r="F33" s="47">
        <f t="shared" si="8"/>
        <v>0.11986365864260332</v>
      </c>
      <c r="G33" s="45">
        <v>6498898.44</v>
      </c>
      <c r="H33" s="2">
        <v>572557.8</v>
      </c>
      <c r="I33" s="3">
        <v>160257.27</v>
      </c>
      <c r="J33" s="6">
        <f t="shared" si="9"/>
        <v>7231713.51</v>
      </c>
      <c r="K33" s="7">
        <f t="shared" si="10"/>
        <v>0.12282850677197048</v>
      </c>
      <c r="L33" s="50">
        <f t="shared" si="11"/>
        <v>-0.04600022668032533</v>
      </c>
      <c r="M33" s="51">
        <f t="shared" si="12"/>
        <v>0.3861937745476385</v>
      </c>
      <c r="N33" s="52">
        <f t="shared" si="13"/>
        <v>-0.036422658286417664</v>
      </c>
      <c r="O33" s="1"/>
    </row>
    <row r="34" spans="1:15" s="33" customFormat="1" ht="13.5">
      <c r="A34" s="21" t="s">
        <v>14</v>
      </c>
      <c r="B34" s="45">
        <v>247859.93</v>
      </c>
      <c r="C34" s="3">
        <v>192029.69</v>
      </c>
      <c r="D34" s="3">
        <v>63141.11</v>
      </c>
      <c r="E34" s="6">
        <f t="shared" si="7"/>
        <v>503030.73</v>
      </c>
      <c r="F34" s="47">
        <f t="shared" si="8"/>
        <v>0.008652751961512791</v>
      </c>
      <c r="G34" s="45">
        <v>256876.37</v>
      </c>
      <c r="H34" s="2">
        <v>222765.71</v>
      </c>
      <c r="I34" s="3">
        <v>69138.47</v>
      </c>
      <c r="J34" s="6">
        <f t="shared" si="9"/>
        <v>548780.5499999999</v>
      </c>
      <c r="K34" s="7">
        <f t="shared" si="10"/>
        <v>0.009320874701243617</v>
      </c>
      <c r="L34" s="50">
        <f t="shared" si="11"/>
        <v>-0.0828794254248918</v>
      </c>
      <c r="M34" s="51">
        <f t="shared" si="12"/>
        <v>-0.08674418164012021</v>
      </c>
      <c r="N34" s="52">
        <f t="shared" si="13"/>
        <v>-0.08336632921848264</v>
      </c>
      <c r="O34" s="1"/>
    </row>
    <row r="35" spans="1:15" s="33" customFormat="1" ht="13.5">
      <c r="A35" s="21" t="s">
        <v>28</v>
      </c>
      <c r="B35" s="45">
        <v>5433487.92</v>
      </c>
      <c r="C35" s="3">
        <v>3593722.83</v>
      </c>
      <c r="D35" s="14">
        <v>4918469.46</v>
      </c>
      <c r="E35" s="6">
        <f t="shared" si="7"/>
        <v>13945680.21</v>
      </c>
      <c r="F35" s="47">
        <f t="shared" si="8"/>
        <v>0.23988298248042944</v>
      </c>
      <c r="G35" s="45">
        <v>5398845.34</v>
      </c>
      <c r="H35" s="2">
        <v>3856228.85</v>
      </c>
      <c r="I35" s="14">
        <v>4889802.37</v>
      </c>
      <c r="J35" s="6">
        <f t="shared" si="9"/>
        <v>14144876.559999999</v>
      </c>
      <c r="K35" s="7">
        <f t="shared" si="10"/>
        <v>0.2402465285628615</v>
      </c>
      <c r="L35" s="50">
        <f t="shared" si="11"/>
        <v>-0.024620379623342514</v>
      </c>
      <c r="M35" s="51">
        <f t="shared" si="12"/>
        <v>0.005862627531918019</v>
      </c>
      <c r="N35" s="52">
        <f t="shared" si="13"/>
        <v>-0.014082579593752031</v>
      </c>
      <c r="O35" s="1"/>
    </row>
    <row r="36" spans="1:15" s="33" customFormat="1" ht="14.25" thickBot="1">
      <c r="A36" s="22" t="s">
        <v>9</v>
      </c>
      <c r="B36" s="46">
        <v>197980.18</v>
      </c>
      <c r="C36" s="36">
        <v>33817.16</v>
      </c>
      <c r="D36" s="36">
        <v>28734.74</v>
      </c>
      <c r="E36" s="6">
        <f t="shared" si="7"/>
        <v>260532.08</v>
      </c>
      <c r="F36" s="47">
        <f t="shared" si="8"/>
        <v>0.004481474653162855</v>
      </c>
      <c r="G36" s="46">
        <v>251654.56</v>
      </c>
      <c r="H36" s="2">
        <v>31805.93</v>
      </c>
      <c r="I36" s="36">
        <v>31220.88</v>
      </c>
      <c r="J36" s="6">
        <f t="shared" si="9"/>
        <v>314681.37</v>
      </c>
      <c r="K36" s="7">
        <f t="shared" si="10"/>
        <v>0.005344769636215573</v>
      </c>
      <c r="L36" s="56">
        <f t="shared" si="11"/>
        <v>-0.18225873383623936</v>
      </c>
      <c r="M36" s="57">
        <f t="shared" si="12"/>
        <v>-0.07963068305569865</v>
      </c>
      <c r="N36" s="52">
        <f t="shared" si="13"/>
        <v>-0.17207656748157674</v>
      </c>
      <c r="O36" s="1"/>
    </row>
    <row r="37" spans="1:15" s="33" customFormat="1" ht="15" thickBot="1" thickTop="1">
      <c r="A37" s="15" t="s">
        <v>8</v>
      </c>
      <c r="B37" s="16">
        <f>SUM(B23:B36)</f>
        <v>33603012.15</v>
      </c>
      <c r="C37" s="16">
        <f>SUM(C23:C36)</f>
        <v>5908044.11</v>
      </c>
      <c r="D37" s="17">
        <f>SUM(D23:D36)</f>
        <v>18624289.839999996</v>
      </c>
      <c r="E37" s="17">
        <f>SUM(E23:E36)</f>
        <v>58135346.099999994</v>
      </c>
      <c r="F37" s="48">
        <f>IF(E$37=0,"0.00%",E37/E$37)</f>
        <v>1</v>
      </c>
      <c r="G37" s="16">
        <f>SUM(G23:G36)</f>
        <v>33587159.22</v>
      </c>
      <c r="H37" s="16">
        <f>SUM(H23:H36)</f>
        <v>6275701.789999999</v>
      </c>
      <c r="I37" s="17">
        <f>SUM(I23:I36)</f>
        <v>19013646.57</v>
      </c>
      <c r="J37" s="17">
        <f>SUM(J23:J36)</f>
        <v>58876507.57999999</v>
      </c>
      <c r="K37" s="18">
        <f>IF(J$37=0,"0.00%",J37/J$37)</f>
        <v>1</v>
      </c>
      <c r="L37" s="55">
        <f t="shared" si="11"/>
        <v>-0.00882537632990632</v>
      </c>
      <c r="M37" s="54">
        <f t="shared" si="12"/>
        <v>-0.020477751522653076</v>
      </c>
      <c r="N37" s="48">
        <f>IF(J37=0,"0.00%",E37/J37-1)</f>
        <v>-0.01258840767674485</v>
      </c>
      <c r="O37" s="35"/>
    </row>
    <row r="38" spans="3:15" s="33" customFormat="1" ht="14.2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3.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3.5">
      <c r="A40" s="33"/>
    </row>
    <row r="41" ht="13.5">
      <c r="A41" s="33"/>
    </row>
    <row r="42" ht="13.5">
      <c r="A42" s="33"/>
    </row>
    <row r="43" ht="13.5">
      <c r="A43" s="33"/>
    </row>
    <row r="44" ht="13.5">
      <c r="A44" s="33"/>
    </row>
    <row r="45" ht="13.5">
      <c r="A45" s="33"/>
    </row>
    <row r="46" ht="13.5">
      <c r="A46" s="33"/>
    </row>
    <row r="47" ht="13.5">
      <c r="A47" s="33"/>
    </row>
    <row r="48" ht="13.5">
      <c r="A48" s="33"/>
    </row>
    <row r="49" ht="13.5">
      <c r="A49" s="33"/>
    </row>
    <row r="50" ht="13.5">
      <c r="A50" s="33"/>
    </row>
    <row r="51" ht="13.5">
      <c r="A51" s="33"/>
    </row>
    <row r="52" ht="13.5">
      <c r="A52" s="33"/>
    </row>
    <row r="53" ht="13.5">
      <c r="A53" s="33"/>
    </row>
    <row r="54" ht="13.5">
      <c r="A54" s="33"/>
    </row>
    <row r="55" ht="13.5">
      <c r="A55" s="33"/>
    </row>
    <row r="56" ht="13.5">
      <c r="A56" s="33"/>
    </row>
    <row r="57" ht="13.5">
      <c r="A57" s="33"/>
    </row>
    <row r="58" ht="13.5">
      <c r="A58" s="33"/>
    </row>
    <row r="59" ht="13.5">
      <c r="A59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&amp;C&amp;"Arial,Bold"&amp;14Ontario Land Border Sales Jan - Sep 13-14</oddHeader>
    <oddFooter>&amp;LStatistics and Reference Materials/Ontario Land Border (Sep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2012-10-25T17:50:05Z</cp:lastPrinted>
  <dcterms:created xsi:type="dcterms:W3CDTF">2006-01-31T19:56:50Z</dcterms:created>
  <dcterms:modified xsi:type="dcterms:W3CDTF">2014-10-30T15:11:31Z</dcterms:modified>
  <cp:category/>
  <cp:version/>
  <cp:contentType/>
  <cp:contentStatus/>
</cp:coreProperties>
</file>