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6" windowWidth="15192" windowHeight="6696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<sst xmlns="http://schemas.openxmlformats.org/spreadsheetml/2006/main" count="90" uniqueCount="33">
  <si>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</si>
  <si>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</si>
  <si>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</si>
  <si>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</si>
  <si>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</si>
  <si>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</si>
  <si>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</si>
  <si>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</si>
  <si>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</si>
  <si>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</si>
  <si>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</si>
  <si>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</si>
  <si>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</si>
  <si>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</si>
  <si>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</si>
  <si>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</si>
  <si>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</si>
  <si>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</si>
  <si>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</si>
  <si>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</si>
  <si>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</si>
  <si>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</si>
  <si>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</si>
  <si>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</si>
  <si>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</si>
  <si>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</si>
  <si>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</si>
  <si>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</si>
  <si>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</si>
  <si>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Nov 12</t>
  </si>
  <si>
    <t>Jan - Nov 12</t>
  </si>
  <si>
    <t>Nov 13</t>
  </si>
  <si>
    <t>Jan - Nov 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</si>
</sst>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C13">
      <selection activeCell="E37" sqref="E37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5" thickBot="1" thickTop="1">
      <c r="A1" s="24" t="s">
        <v>17</v>
      </c>
      <c r="B1" s="41"/>
      <c r="C1" s="34" t="s">
        <v>31</v>
      </c>
      <c r="D1" s="34"/>
      <c r="E1" s="29"/>
      <c r="F1" s="30"/>
      <c r="G1" s="31"/>
      <c r="H1" s="34" t="s">
        <v>29</v>
      </c>
      <c r="I1" s="34"/>
      <c r="J1" s="29"/>
      <c r="K1" s="30"/>
      <c r="L1" s="31"/>
      <c r="M1" s="28" t="s">
        <v>12</v>
      </c>
      <c r="N1" s="30"/>
    </row>
    <row r="2" spans="1:14" s="33" customFormat="1" ht="14.2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4.2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4.25" thickTop="1">
      <c r="A4" s="20" t="s">
        <v>20</v>
      </c>
      <c r="B4" s="5">
        <v>51302.01</v>
      </c>
      <c r="C4" s="5">
        <v>31453.44</v>
      </c>
      <c r="D4" s="6">
        <v>7067.56</v>
      </c>
      <c r="E4" s="6">
        <f>SUM(B4:D4)</f>
        <v>89823.01</v>
      </c>
      <c r="F4" s="47">
        <f>IF(E$18=0,"0.00%",E4/E$18)</f>
        <v>0.01142026706534972</v>
      </c>
      <c r="G4" s="44">
        <v>69485.34</v>
      </c>
      <c r="H4" s="5">
        <v>21977.84</v>
      </c>
      <c r="I4" s="6">
        <v>5727.97</v>
      </c>
      <c r="J4" s="6">
        <f>SUM(G4:I4)</f>
        <v>97191.15</v>
      </c>
      <c r="K4" s="7">
        <f>IF(J$18=0,"0.00%",J4/J$18)</f>
        <v>0.012172831760601579</v>
      </c>
      <c r="L4" s="50">
        <f>IF((G4+H4)=0,"0.00%",(B4+C4)/(G4+H4)-1)</f>
        <v>-0.09520475889860813</v>
      </c>
      <c r="M4" s="51">
        <f>IF(I4=0,"0.00%",D4/I4-1)</f>
        <v>0.23386819414207838</v>
      </c>
      <c r="N4" s="52">
        <f>IF(J4=0,"0.00%",E4/J4-1)</f>
        <v>-0.07581081199265571</v>
      </c>
      <c r="O4" s="1"/>
    </row>
    <row r="5" spans="1:15" s="33" customFormat="1" ht="13.5">
      <c r="A5" s="21" t="s">
        <v>21</v>
      </c>
      <c r="B5" s="2">
        <v>2419931.82</v>
      </c>
      <c r="C5" s="2">
        <v>0</v>
      </c>
      <c r="D5" s="3">
        <v>1059402.98</v>
      </c>
      <c r="E5" s="6">
        <f aca="true" t="shared" si="0" ref="E5:E17">SUM(B5:D5)</f>
        <v>3479334.8</v>
      </c>
      <c r="F5" s="47">
        <f aca="true" t="shared" si="1" ref="F5:F17">IF(E$18=0,"0.00%",E5/E$18)</f>
        <v>0.4423691949954155</v>
      </c>
      <c r="G5" s="45">
        <v>2359531.09</v>
      </c>
      <c r="H5" s="2">
        <v>0</v>
      </c>
      <c r="I5" s="3">
        <v>1121242.03</v>
      </c>
      <c r="J5" s="6">
        <f aca="true" t="shared" si="2" ref="J5:J17">SUM(G5:I5)</f>
        <v>3480773.12</v>
      </c>
      <c r="K5" s="7">
        <f aca="true" t="shared" si="3" ref="K5:K17">IF(J$18=0,"0.00%",J5/J$18)</f>
        <v>0.4359539483439002</v>
      </c>
      <c r="L5" s="50">
        <f aca="true" t="shared" si="4" ref="L5:L17">IF((G5+H5)=0,"0.00%",(B5+C5)/(G5+H5)-1)</f>
        <v>0.025598615867358676</v>
      </c>
      <c r="M5" s="51">
        <f aca="true" t="shared" si="5" ref="M5:M17">IF(I5=0,"0.00%",D5/I5-1)</f>
        <v>-0.055152276087973684</v>
      </c>
      <c r="N5" s="52">
        <f aca="true" t="shared" si="6" ref="N5:N17">IF(J5=0,"0.00%",E5/J5-1)</f>
        <v>-0.00041321854381604073</v>
      </c>
      <c r="O5" s="1"/>
    </row>
    <row r="6" spans="1:15" s="33" customFormat="1" ht="13.5">
      <c r="A6" s="21" t="s">
        <v>22</v>
      </c>
      <c r="B6" s="2">
        <v>2335.14</v>
      </c>
      <c r="C6" s="2">
        <v>0</v>
      </c>
      <c r="D6" s="3">
        <v>510833.52</v>
      </c>
      <c r="E6" s="6">
        <f t="shared" si="0"/>
        <v>513168.66000000003</v>
      </c>
      <c r="F6" s="47">
        <f t="shared" si="1"/>
        <v>0.06524523222688317</v>
      </c>
      <c r="G6" s="45">
        <v>1221.6</v>
      </c>
      <c r="H6" s="2">
        <v>0</v>
      </c>
      <c r="I6" s="3">
        <v>509985.84</v>
      </c>
      <c r="J6" s="6">
        <f t="shared" si="2"/>
        <v>511207.44</v>
      </c>
      <c r="K6" s="7">
        <f t="shared" si="3"/>
        <v>0.06402683950017904</v>
      </c>
      <c r="L6" s="50">
        <f t="shared" si="4"/>
        <v>0.9115422396856583</v>
      </c>
      <c r="M6" s="51">
        <f t="shared" si="5"/>
        <v>0.001662163796547711</v>
      </c>
      <c r="N6" s="52">
        <f t="shared" si="6"/>
        <v>0.0038364465118114754</v>
      </c>
      <c r="O6" s="1"/>
    </row>
    <row r="7" spans="1:15" s="33" customFormat="1" ht="13.5">
      <c r="A7" s="21" t="s">
        <v>15</v>
      </c>
      <c r="B7" s="2">
        <v>39222.85</v>
      </c>
      <c r="C7" s="2">
        <v>74409.01</v>
      </c>
      <c r="D7" s="3">
        <v>14057.37</v>
      </c>
      <c r="E7" s="6">
        <f t="shared" si="0"/>
        <v>127689.22999999998</v>
      </c>
      <c r="F7" s="47">
        <f t="shared" si="1"/>
        <v>0.016234649762559342</v>
      </c>
      <c r="G7" s="45">
        <v>29350.82</v>
      </c>
      <c r="H7" s="2">
        <v>54560.75</v>
      </c>
      <c r="I7" s="3">
        <v>14821.07</v>
      </c>
      <c r="J7" s="6">
        <f t="shared" si="2"/>
        <v>98732.64000000001</v>
      </c>
      <c r="K7" s="7">
        <f t="shared" si="3"/>
        <v>0.01236589767689797</v>
      </c>
      <c r="L7" s="50">
        <f t="shared" si="4"/>
        <v>0.35418584111821505</v>
      </c>
      <c r="M7" s="51">
        <f t="shared" si="5"/>
        <v>-0.051527993592905164</v>
      </c>
      <c r="N7" s="52">
        <f t="shared" si="6"/>
        <v>0.2932828495216979</v>
      </c>
      <c r="O7" s="1"/>
    </row>
    <row r="8" spans="1:15" s="33" customFormat="1" ht="13.5">
      <c r="A8" s="21" t="s">
        <v>16</v>
      </c>
      <c r="B8" s="2">
        <v>430.55</v>
      </c>
      <c r="C8" s="2">
        <v>6688.58</v>
      </c>
      <c r="D8" s="3">
        <v>2623.19</v>
      </c>
      <c r="E8" s="6">
        <f t="shared" si="0"/>
        <v>9742.32</v>
      </c>
      <c r="F8" s="47">
        <f t="shared" si="1"/>
        <v>0.0012386569570102125</v>
      </c>
      <c r="G8" s="45">
        <v>378.75</v>
      </c>
      <c r="H8" s="2">
        <v>12717.84</v>
      </c>
      <c r="I8" s="3">
        <v>3471.83</v>
      </c>
      <c r="J8" s="6">
        <f t="shared" si="2"/>
        <v>16568.42</v>
      </c>
      <c r="K8" s="7">
        <f t="shared" si="3"/>
        <v>0.002075133272926459</v>
      </c>
      <c r="L8" s="50">
        <f t="shared" si="4"/>
        <v>-0.4564134633519107</v>
      </c>
      <c r="M8" s="51">
        <f t="shared" si="5"/>
        <v>-0.24443593148282028</v>
      </c>
      <c r="N8" s="52">
        <f t="shared" si="6"/>
        <v>-0.4119946259208783</v>
      </c>
      <c r="O8" s="1"/>
    </row>
    <row r="9" spans="1:15" s="33" customFormat="1" ht="13.5">
      <c r="A9" s="21" t="s">
        <v>23</v>
      </c>
      <c r="B9" s="2">
        <v>3294.58</v>
      </c>
      <c r="C9" s="2">
        <v>1597.04</v>
      </c>
      <c r="D9" s="3">
        <v>10</v>
      </c>
      <c r="E9" s="6">
        <f t="shared" si="0"/>
        <v>4901.62</v>
      </c>
      <c r="F9" s="47">
        <f t="shared" si="1"/>
        <v>0.0006232012204095532</v>
      </c>
      <c r="G9" s="45">
        <v>3393.24</v>
      </c>
      <c r="H9" s="2">
        <v>337.28</v>
      </c>
      <c r="I9" s="3">
        <v>69.5</v>
      </c>
      <c r="J9" s="6">
        <f t="shared" si="2"/>
        <v>3800.0199999999995</v>
      </c>
      <c r="K9" s="7">
        <f t="shared" si="3"/>
        <v>0.00047593843829321094</v>
      </c>
      <c r="L9" s="50">
        <f t="shared" si="4"/>
        <v>0.3112434727598299</v>
      </c>
      <c r="M9" s="51">
        <f t="shared" si="5"/>
        <v>-0.8561151079136691</v>
      </c>
      <c r="N9" s="52">
        <f t="shared" si="6"/>
        <v>0.28989321108836275</v>
      </c>
      <c r="O9" s="1"/>
    </row>
    <row r="10" spans="1:15" s="33" customFormat="1" ht="13.5">
      <c r="A10" s="21" t="s">
        <v>13</v>
      </c>
      <c r="B10" s="2">
        <v>218090.48</v>
      </c>
      <c r="C10" s="2">
        <v>26496.75</v>
      </c>
      <c r="D10" s="3">
        <v>99294.34</v>
      </c>
      <c r="E10" s="6">
        <f t="shared" si="0"/>
        <v>343881.57</v>
      </c>
      <c r="F10" s="47">
        <f t="shared" si="1"/>
        <v>0.04372175201267197</v>
      </c>
      <c r="G10" s="45">
        <v>203945.51</v>
      </c>
      <c r="H10" s="2">
        <v>26830.42</v>
      </c>
      <c r="I10" s="3">
        <v>95386.88</v>
      </c>
      <c r="J10" s="6">
        <f t="shared" si="2"/>
        <v>326162.81</v>
      </c>
      <c r="K10" s="7">
        <f t="shared" si="3"/>
        <v>0.04085068458079834</v>
      </c>
      <c r="L10" s="50">
        <f t="shared" si="4"/>
        <v>0.059847229301600136</v>
      </c>
      <c r="M10" s="51">
        <f t="shared" si="5"/>
        <v>0.04096433387904064</v>
      </c>
      <c r="N10" s="52">
        <f t="shared" si="6"/>
        <v>0.054324893754747805</v>
      </c>
      <c r="O10" s="1"/>
    </row>
    <row r="11" spans="1:15" s="33" customFormat="1" ht="13.5">
      <c r="A11" s="21" t="s">
        <v>24</v>
      </c>
      <c r="B11" s="2">
        <v>26336.53</v>
      </c>
      <c r="C11" s="2">
        <v>5509.45</v>
      </c>
      <c r="D11" s="3">
        <v>78.99</v>
      </c>
      <c r="E11" s="6">
        <f t="shared" si="0"/>
        <v>31924.97</v>
      </c>
      <c r="F11" s="47">
        <f t="shared" si="1"/>
        <v>0.004059000955916284</v>
      </c>
      <c r="G11" s="45">
        <v>28238.57</v>
      </c>
      <c r="H11" s="2">
        <v>4432.97</v>
      </c>
      <c r="I11" s="3">
        <v>394.95</v>
      </c>
      <c r="J11" s="6">
        <f t="shared" si="2"/>
        <v>33066.49</v>
      </c>
      <c r="K11" s="7">
        <f t="shared" si="3"/>
        <v>0.004141455468770711</v>
      </c>
      <c r="L11" s="50">
        <f t="shared" si="4"/>
        <v>-0.02526847525399789</v>
      </c>
      <c r="M11" s="51">
        <f t="shared" si="5"/>
        <v>-0.8</v>
      </c>
      <c r="N11" s="52">
        <f t="shared" si="6"/>
        <v>-0.03452195863546437</v>
      </c>
      <c r="O11" s="1"/>
    </row>
    <row r="12" spans="1:15" s="33" customFormat="1" ht="13.5">
      <c r="A12" s="21" t="s">
        <v>25</v>
      </c>
      <c r="B12" s="2">
        <v>177991.91</v>
      </c>
      <c r="C12" s="2">
        <v>48098.81</v>
      </c>
      <c r="D12" s="3">
        <v>8121.52</v>
      </c>
      <c r="E12" s="6">
        <f t="shared" si="0"/>
        <v>234212.24</v>
      </c>
      <c r="F12" s="47">
        <f t="shared" si="1"/>
        <v>0.029778186355297873</v>
      </c>
      <c r="G12" s="45">
        <v>199309.7</v>
      </c>
      <c r="H12" s="2">
        <v>53483.8</v>
      </c>
      <c r="I12" s="3">
        <v>11500.11</v>
      </c>
      <c r="J12" s="6">
        <f t="shared" si="2"/>
        <v>264293.61</v>
      </c>
      <c r="K12" s="7">
        <f t="shared" si="3"/>
        <v>0.03310179630482865</v>
      </c>
      <c r="L12" s="50">
        <f t="shared" si="4"/>
        <v>-0.10563080142487835</v>
      </c>
      <c r="M12" s="51">
        <f t="shared" si="5"/>
        <v>-0.2937876246401121</v>
      </c>
      <c r="N12" s="52">
        <f t="shared" si="6"/>
        <v>-0.11381799961035755</v>
      </c>
      <c r="O12" s="1"/>
    </row>
    <row r="13" spans="1:15" s="33" customFormat="1" ht="13.5">
      <c r="A13" s="21" t="s">
        <v>26</v>
      </c>
      <c r="B13" s="2">
        <v>6847.48</v>
      </c>
      <c r="C13" s="2">
        <v>11762.86</v>
      </c>
      <c r="D13" s="3">
        <v>1414.64</v>
      </c>
      <c r="E13" s="6">
        <f t="shared" si="0"/>
        <v>20024.98</v>
      </c>
      <c r="F13" s="47">
        <f t="shared" si="1"/>
        <v>0.0025460137617108005</v>
      </c>
      <c r="G13" s="45">
        <v>7772.28</v>
      </c>
      <c r="H13" s="2">
        <v>12732.57</v>
      </c>
      <c r="I13" s="3">
        <v>1393.82</v>
      </c>
      <c r="J13" s="6">
        <f t="shared" si="2"/>
        <v>21898.67</v>
      </c>
      <c r="K13" s="7">
        <f t="shared" si="3"/>
        <v>0.0027427273541977123</v>
      </c>
      <c r="L13" s="50">
        <f t="shared" si="4"/>
        <v>-0.09239326305727658</v>
      </c>
      <c r="M13" s="51">
        <f t="shared" si="5"/>
        <v>0.014937366374424332</v>
      </c>
      <c r="N13" s="52">
        <f t="shared" si="6"/>
        <v>-0.08556181722451628</v>
      </c>
      <c r="O13" s="1"/>
    </row>
    <row r="14" spans="1:15" s="33" customFormat="1" ht="13.5">
      <c r="A14" s="21" t="s">
        <v>27</v>
      </c>
      <c r="B14" s="2">
        <v>1085370</v>
      </c>
      <c r="C14" s="2">
        <v>78736.19</v>
      </c>
      <c r="D14" s="3">
        <v>54479.15</v>
      </c>
      <c r="E14" s="6">
        <f t="shared" si="0"/>
        <v>1218585.3399999999</v>
      </c>
      <c r="F14" s="47">
        <f t="shared" si="1"/>
        <v>0.15493324065537317</v>
      </c>
      <c r="G14" s="45">
        <v>1112570.04</v>
      </c>
      <c r="H14" s="2">
        <v>78268.26</v>
      </c>
      <c r="I14" s="3">
        <v>22149.7</v>
      </c>
      <c r="J14" s="6">
        <f t="shared" si="2"/>
        <v>1212988</v>
      </c>
      <c r="K14" s="7">
        <f t="shared" si="3"/>
        <v>0.15192225682717603</v>
      </c>
      <c r="L14" s="50">
        <f t="shared" si="4"/>
        <v>-0.022448144303051087</v>
      </c>
      <c r="M14" s="51">
        <f t="shared" si="5"/>
        <v>1.4595886174530581</v>
      </c>
      <c r="N14" s="52">
        <f t="shared" si="6"/>
        <v>0.004614505666997504</v>
      </c>
      <c r="O14" s="1"/>
    </row>
    <row r="15" spans="1:15" s="33" customFormat="1" ht="13.5">
      <c r="A15" s="21" t="s">
        <v>14</v>
      </c>
      <c r="B15" s="2">
        <v>16465.16</v>
      </c>
      <c r="C15" s="2">
        <v>15285.04</v>
      </c>
      <c r="D15" s="3">
        <v>2856.26</v>
      </c>
      <c r="E15" s="6">
        <f t="shared" si="0"/>
        <v>34606.46</v>
      </c>
      <c r="F15" s="47">
        <f t="shared" si="1"/>
        <v>0.004399930656814356</v>
      </c>
      <c r="G15" s="45">
        <v>13692.24</v>
      </c>
      <c r="H15" s="2">
        <v>14709.61</v>
      </c>
      <c r="I15" s="3">
        <v>5430.35</v>
      </c>
      <c r="J15" s="6">
        <f t="shared" si="2"/>
        <v>33832.2</v>
      </c>
      <c r="K15" s="7">
        <f t="shared" si="3"/>
        <v>0.004237357811807194</v>
      </c>
      <c r="L15" s="50">
        <f t="shared" si="4"/>
        <v>0.11789196830488158</v>
      </c>
      <c r="M15" s="51">
        <f t="shared" si="5"/>
        <v>-0.47401917003508065</v>
      </c>
      <c r="N15" s="52">
        <f t="shared" si="6"/>
        <v>0.022885298620840544</v>
      </c>
      <c r="O15" s="1"/>
    </row>
    <row r="16" spans="1:15" s="33" customFormat="1" ht="13.5">
      <c r="A16" s="21" t="s">
        <v>28</v>
      </c>
      <c r="B16" s="2">
        <v>650969.35</v>
      </c>
      <c r="C16" s="2">
        <v>488367.21</v>
      </c>
      <c r="D16" s="14">
        <v>595760.63</v>
      </c>
      <c r="E16" s="6">
        <f t="shared" si="0"/>
        <v>1735097.19</v>
      </c>
      <c r="F16" s="47">
        <f t="shared" si="1"/>
        <v>0.2206035323703564</v>
      </c>
      <c r="G16" s="45">
        <v>689511.2</v>
      </c>
      <c r="H16" s="2">
        <v>541527.52</v>
      </c>
      <c r="I16" s="14">
        <v>629185.98</v>
      </c>
      <c r="J16" s="6">
        <f t="shared" si="2"/>
        <v>1860224.7</v>
      </c>
      <c r="K16" s="7">
        <f t="shared" si="3"/>
        <v>0.23298625759665922</v>
      </c>
      <c r="L16" s="50">
        <f t="shared" si="4"/>
        <v>-0.07449169429861635</v>
      </c>
      <c r="M16" s="51">
        <f t="shared" si="5"/>
        <v>-0.05312475335194211</v>
      </c>
      <c r="N16" s="52">
        <f t="shared" si="6"/>
        <v>-0.06726472882550161</v>
      </c>
      <c r="O16" s="1"/>
    </row>
    <row r="17" spans="1:15" s="33" customFormat="1" ht="14.25" thickBot="1">
      <c r="A17" s="22" t="s">
        <v>9</v>
      </c>
      <c r="B17" s="2">
        <v>13708.68</v>
      </c>
      <c r="C17" s="2">
        <v>2865.08</v>
      </c>
      <c r="D17" s="36">
        <v>5662.35</v>
      </c>
      <c r="E17" s="6">
        <f t="shared" si="0"/>
        <v>22236.11</v>
      </c>
      <c r="F17" s="47">
        <f t="shared" si="1"/>
        <v>0.0028271410042314724</v>
      </c>
      <c r="G17" s="46">
        <v>16412.86</v>
      </c>
      <c r="H17" s="2">
        <v>3068.76</v>
      </c>
      <c r="I17" s="36">
        <v>4047.02</v>
      </c>
      <c r="J17" s="6">
        <f t="shared" si="2"/>
        <v>23528.640000000003</v>
      </c>
      <c r="K17" s="7">
        <f t="shared" si="3"/>
        <v>0.0029468750629636628</v>
      </c>
      <c r="L17" s="50">
        <f t="shared" si="4"/>
        <v>-0.14926171437488256</v>
      </c>
      <c r="M17" s="51">
        <f t="shared" si="5"/>
        <v>0.3991406022208934</v>
      </c>
      <c r="N17" s="52">
        <f t="shared" si="6"/>
        <v>-0.05493432684592059</v>
      </c>
      <c r="O17" s="1"/>
    </row>
    <row r="18" spans="1:15" s="33" customFormat="1" ht="15" thickBot="1" thickTop="1">
      <c r="A18" s="15" t="s">
        <v>8</v>
      </c>
      <c r="B18" s="16">
        <f>SUM(B4:B17)</f>
        <v>4712296.539999999</v>
      </c>
      <c r="C18" s="16">
        <f>SUM(C4:C17)</f>
        <v>791269.46</v>
      </c>
      <c r="D18" s="17">
        <f>SUM(D4:D17)</f>
        <v>2361662.5</v>
      </c>
      <c r="E18" s="17">
        <f>SUM(E4:E17)</f>
        <v>7865228.500000001</v>
      </c>
      <c r="F18" s="48">
        <f>IF(E$18=0,"0.00%",E18/E$18)</f>
        <v>1</v>
      </c>
      <c r="G18" s="16">
        <f>SUM(G4:G17)</f>
        <v>4734813.24</v>
      </c>
      <c r="H18" s="16">
        <f>SUM(H4:H17)</f>
        <v>824647.62</v>
      </c>
      <c r="I18" s="17">
        <f>SUM(I4:I17)</f>
        <v>2424807.0500000003</v>
      </c>
      <c r="J18" s="17">
        <f>SUM(J4:J17)</f>
        <v>7984267.91</v>
      </c>
      <c r="K18" s="18">
        <f>IF(J$18=0,"0.00%",J18/J$18)</f>
        <v>1</v>
      </c>
      <c r="L18" s="53">
        <f>IF(H18=0,"0.00%",(B18+C18)/(G18+H18)-1)</f>
        <v>-0.010054007287318423</v>
      </c>
      <c r="M18" s="54">
        <f>IF(I18=0,"0.00%",D18/I18-1)</f>
        <v>-0.02604106170014653</v>
      </c>
      <c r="N18" s="48">
        <f>IF(J18=0,"0.00%",E18/J18-1)</f>
        <v>-0.014909245448904151</v>
      </c>
      <c r="O18" s="35"/>
    </row>
    <row r="19" spans="1:15" s="33" customFormat="1" ht="1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5" thickBot="1" thickTop="1">
      <c r="A20" s="24" t="s">
        <v>17</v>
      </c>
      <c r="B20" s="41"/>
      <c r="C20" s="39" t="s">
        <v>32</v>
      </c>
      <c r="D20" s="39"/>
      <c r="E20" s="29"/>
      <c r="F20" s="30"/>
      <c r="G20" s="31"/>
      <c r="H20" s="40" t="s">
        <v>30</v>
      </c>
      <c r="I20" s="40"/>
      <c r="J20" s="29"/>
      <c r="K20" s="30"/>
      <c r="L20" s="31"/>
      <c r="M20" s="28" t="s">
        <v>12</v>
      </c>
      <c r="N20" s="30"/>
      <c r="O20" s="1"/>
    </row>
    <row r="21" spans="1:15" s="33" customFormat="1" ht="14.2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4.2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4.25" thickTop="1">
      <c r="A23" s="20" t="s">
        <v>20</v>
      </c>
      <c r="B23" s="44">
        <v>599458.7</v>
      </c>
      <c r="C23" s="5">
        <v>305793.76</v>
      </c>
      <c r="D23" s="6">
        <v>139914.66</v>
      </c>
      <c r="E23" s="6">
        <f>SUM(B23:D23)</f>
        <v>1045167.12</v>
      </c>
      <c r="F23" s="47">
        <f>IF(E$37=0,"0.00%",E23/E$37)</f>
        <v>0.014127120326134782</v>
      </c>
      <c r="G23" s="44">
        <v>662241.95</v>
      </c>
      <c r="H23" s="5">
        <v>245078.21</v>
      </c>
      <c r="I23" s="6">
        <v>73046.82</v>
      </c>
      <c r="J23" s="6">
        <f>SUM(G23:I23)</f>
        <v>980366.98</v>
      </c>
      <c r="K23" s="7">
        <f>IF(J$37=0,"0.00%",J23/J$37)</f>
        <v>0.013161545923003148</v>
      </c>
      <c r="L23" s="50">
        <f>IF((G23+H23)=0,"0.00",(B23+C23)/(G23+H23)-1)</f>
        <v>-0.002278908913475375</v>
      </c>
      <c r="M23" s="51">
        <f>IF(I23=0,"0.00%",D23/I23-1)</f>
        <v>0.9154106913894402</v>
      </c>
      <c r="N23" s="52">
        <f>IF(J23=0,"0.00%",E23/J23-1)</f>
        <v>0.06609784021897602</v>
      </c>
      <c r="O23" s="1"/>
    </row>
    <row r="24" spans="1:15" s="33" customFormat="1" ht="13.5">
      <c r="A24" s="21" t="s">
        <v>21</v>
      </c>
      <c r="B24" s="45">
        <v>21591339.68</v>
      </c>
      <c r="C24" s="2">
        <v>0</v>
      </c>
      <c r="D24" s="3">
        <v>10180007.36</v>
      </c>
      <c r="E24" s="6">
        <f aca="true" t="shared" si="7" ref="E24:E36">SUM(B24:D24)</f>
        <v>31771347.04</v>
      </c>
      <c r="F24" s="47">
        <f aca="true" t="shared" si="8" ref="F24:F36">IF(E$37=0,"0.00%",E24/E$37)</f>
        <v>0.42944102810798923</v>
      </c>
      <c r="G24" s="45">
        <v>20807178.72</v>
      </c>
      <c r="H24" s="2">
        <v>0</v>
      </c>
      <c r="I24" s="3">
        <v>10563298.22</v>
      </c>
      <c r="J24" s="6">
        <f aca="true" t="shared" si="9" ref="J24:J36">SUM(G24:I24)</f>
        <v>31370476.939999998</v>
      </c>
      <c r="K24" s="7">
        <f aca="true" t="shared" si="10" ref="K24:K36">IF(J$37=0,"0.00%",J24/J$37)</f>
        <v>0.42115246769359904</v>
      </c>
      <c r="L24" s="50">
        <f aca="true" t="shared" si="11" ref="L24:L37">IF((G24+H24)=0,"0.00",(B24+C24)/(G24+H24)-1)</f>
        <v>0.0376870391970181</v>
      </c>
      <c r="M24" s="51">
        <f aca="true" t="shared" si="12" ref="M24:M37">IF(I24=0,"0.00%",D24/I24-1)</f>
        <v>-0.03628514996142951</v>
      </c>
      <c r="N24" s="52">
        <f aca="true" t="shared" si="13" ref="N24:N36">IF(J24=0,"0.00%",E24/J24-1)</f>
        <v>0.012778578431138277</v>
      </c>
      <c r="O24" s="1"/>
    </row>
    <row r="25" spans="1:15" s="33" customFormat="1" ht="13.5">
      <c r="A25" s="21" t="s">
        <v>22</v>
      </c>
      <c r="B25" s="45">
        <v>10911.66</v>
      </c>
      <c r="C25" s="2">
        <v>0</v>
      </c>
      <c r="D25" s="3">
        <v>5108225.38</v>
      </c>
      <c r="E25" s="6">
        <f t="shared" si="7"/>
        <v>5119137.04</v>
      </c>
      <c r="F25" s="47">
        <f t="shared" si="8"/>
        <v>0.0691933984012561</v>
      </c>
      <c r="G25" s="45">
        <v>9350.85</v>
      </c>
      <c r="H25" s="2">
        <v>0</v>
      </c>
      <c r="I25" s="3">
        <v>5427779.58</v>
      </c>
      <c r="J25" s="6">
        <f t="shared" si="9"/>
        <v>5437130.43</v>
      </c>
      <c r="K25" s="7">
        <f t="shared" si="10"/>
        <v>0.07299413719931984</v>
      </c>
      <c r="L25" s="50">
        <f t="shared" si="11"/>
        <v>0.1669163765860857</v>
      </c>
      <c r="M25" s="51">
        <f t="shared" si="12"/>
        <v>-0.05887383510883104</v>
      </c>
      <c r="N25" s="52">
        <f t="shared" si="13"/>
        <v>-0.058485518067662</v>
      </c>
      <c r="O25" s="1"/>
    </row>
    <row r="26" spans="1:15" s="33" customFormat="1" ht="13.5">
      <c r="A26" s="21" t="s">
        <v>15</v>
      </c>
      <c r="B26" s="45">
        <v>466054.47</v>
      </c>
      <c r="C26" s="3">
        <v>619670.16</v>
      </c>
      <c r="D26" s="3">
        <v>195098.08</v>
      </c>
      <c r="E26" s="6">
        <f t="shared" si="7"/>
        <v>1280822.71</v>
      </c>
      <c r="F26" s="47">
        <f t="shared" si="8"/>
        <v>0.017312385927923217</v>
      </c>
      <c r="G26" s="45">
        <v>456133.88</v>
      </c>
      <c r="H26" s="2">
        <v>610577.43</v>
      </c>
      <c r="I26" s="3">
        <v>162776.33</v>
      </c>
      <c r="J26" s="6">
        <f t="shared" si="9"/>
        <v>1229487.6400000001</v>
      </c>
      <c r="K26" s="7">
        <f t="shared" si="10"/>
        <v>0.01650602107756094</v>
      </c>
      <c r="L26" s="50">
        <f t="shared" si="11"/>
        <v>0.017824241499792226</v>
      </c>
      <c r="M26" s="51">
        <f t="shared" si="12"/>
        <v>0.1985654179572669</v>
      </c>
      <c r="N26" s="52">
        <f t="shared" si="13"/>
        <v>0.04175322169159812</v>
      </c>
      <c r="O26" s="1"/>
    </row>
    <row r="27" spans="1:15" s="33" customFormat="1" ht="13.5">
      <c r="A27" s="21" t="s">
        <v>16</v>
      </c>
      <c r="B27" s="45">
        <v>5318.62</v>
      </c>
      <c r="C27" s="3">
        <v>57811.22</v>
      </c>
      <c r="D27" s="3">
        <v>30183.72</v>
      </c>
      <c r="E27" s="6">
        <f t="shared" si="7"/>
        <v>93313.56</v>
      </c>
      <c r="F27" s="47">
        <f t="shared" si="8"/>
        <v>0.0012612833535942055</v>
      </c>
      <c r="G27" s="45">
        <v>5511.55</v>
      </c>
      <c r="H27" s="2">
        <v>58703.27</v>
      </c>
      <c r="I27" s="3">
        <v>30991.53</v>
      </c>
      <c r="J27" s="6">
        <f t="shared" si="9"/>
        <v>95206.35</v>
      </c>
      <c r="K27" s="7">
        <f t="shared" si="10"/>
        <v>0.0012781568262188012</v>
      </c>
      <c r="L27" s="50">
        <f t="shared" si="11"/>
        <v>-0.016896099685399624</v>
      </c>
      <c r="M27" s="51">
        <f t="shared" si="12"/>
        <v>-0.026065508866454756</v>
      </c>
      <c r="N27" s="52">
        <f t="shared" si="13"/>
        <v>-0.019880921808261842</v>
      </c>
      <c r="O27" s="1"/>
    </row>
    <row r="28" spans="1:15" s="33" customFormat="1" ht="13.5">
      <c r="A28" s="21" t="s">
        <v>23</v>
      </c>
      <c r="B28" s="45">
        <v>31357.48</v>
      </c>
      <c r="C28" s="3">
        <v>8376.18</v>
      </c>
      <c r="D28" s="3">
        <v>6027.93</v>
      </c>
      <c r="E28" s="6">
        <f t="shared" si="7"/>
        <v>45761.590000000004</v>
      </c>
      <c r="F28" s="47">
        <f t="shared" si="8"/>
        <v>0.0006185417392820837</v>
      </c>
      <c r="G28" s="45">
        <v>32281.41</v>
      </c>
      <c r="H28" s="2">
        <v>5860.45</v>
      </c>
      <c r="I28" s="3">
        <v>494.15</v>
      </c>
      <c r="J28" s="6">
        <f t="shared" si="9"/>
        <v>38636.01</v>
      </c>
      <c r="K28" s="7">
        <f t="shared" si="10"/>
        <v>0.000518693132541662</v>
      </c>
      <c r="L28" s="50">
        <f t="shared" si="11"/>
        <v>0.04173367528484451</v>
      </c>
      <c r="M28" s="51">
        <f t="shared" si="12"/>
        <v>11.198583426085198</v>
      </c>
      <c r="N28" s="52">
        <f t="shared" si="13"/>
        <v>0.1844284645334755</v>
      </c>
      <c r="O28" s="1"/>
    </row>
    <row r="29" spans="1:15" s="33" customFormat="1" ht="13.5">
      <c r="A29" s="21" t="s">
        <v>13</v>
      </c>
      <c r="B29" s="45">
        <v>2294077.96</v>
      </c>
      <c r="C29" s="3">
        <v>308501.27</v>
      </c>
      <c r="D29" s="3">
        <v>1401129.76</v>
      </c>
      <c r="E29" s="6">
        <f t="shared" si="7"/>
        <v>4003708.99</v>
      </c>
      <c r="F29" s="47">
        <f t="shared" si="8"/>
        <v>0.054116588218501904</v>
      </c>
      <c r="G29" s="45">
        <v>2140680.72</v>
      </c>
      <c r="H29" s="2">
        <v>308059.94</v>
      </c>
      <c r="I29" s="3">
        <v>1422273.68</v>
      </c>
      <c r="J29" s="6">
        <f t="shared" si="9"/>
        <v>3871014.34</v>
      </c>
      <c r="K29" s="7">
        <f t="shared" si="10"/>
        <v>0.05196883824515767</v>
      </c>
      <c r="L29" s="50">
        <f t="shared" si="11"/>
        <v>0.06282354538924495</v>
      </c>
      <c r="M29" s="51">
        <f t="shared" si="12"/>
        <v>-0.014866280869375248</v>
      </c>
      <c r="N29" s="52">
        <f t="shared" si="13"/>
        <v>0.03427903860464654</v>
      </c>
      <c r="O29" s="1"/>
    </row>
    <row r="30" spans="1:15" s="33" customFormat="1" ht="13.5">
      <c r="A30" s="21" t="s">
        <v>24</v>
      </c>
      <c r="B30" s="45">
        <v>163415.51</v>
      </c>
      <c r="C30" s="3">
        <v>37856.06</v>
      </c>
      <c r="D30" s="3">
        <v>2184.72</v>
      </c>
      <c r="E30" s="6">
        <f t="shared" si="7"/>
        <v>203456.29</v>
      </c>
      <c r="F30" s="47">
        <f t="shared" si="8"/>
        <v>0.002750040098792022</v>
      </c>
      <c r="G30" s="45">
        <v>214874.87</v>
      </c>
      <c r="H30" s="2">
        <v>27998.62</v>
      </c>
      <c r="I30" s="3">
        <v>4037.51</v>
      </c>
      <c r="J30" s="6">
        <f t="shared" si="9"/>
        <v>246911</v>
      </c>
      <c r="K30" s="7">
        <f t="shared" si="10"/>
        <v>0.003314810200354392</v>
      </c>
      <c r="L30" s="50">
        <f t="shared" si="11"/>
        <v>-0.17129049366400584</v>
      </c>
      <c r="M30" s="51">
        <f t="shared" si="12"/>
        <v>-0.4588942194570417</v>
      </c>
      <c r="N30" s="52">
        <f t="shared" si="13"/>
        <v>-0.1759934146311829</v>
      </c>
      <c r="O30" s="1"/>
    </row>
    <row r="31" spans="1:15" s="33" customFormat="1" ht="13.5">
      <c r="A31" s="21" t="s">
        <v>25</v>
      </c>
      <c r="B31" s="45">
        <v>1503707.58</v>
      </c>
      <c r="C31" s="3">
        <v>519807.26</v>
      </c>
      <c r="D31" s="3">
        <v>133463.67</v>
      </c>
      <c r="E31" s="6">
        <f t="shared" si="7"/>
        <v>2156978.5100000002</v>
      </c>
      <c r="F31" s="47">
        <f t="shared" si="8"/>
        <v>0.029155045512393195</v>
      </c>
      <c r="G31" s="45">
        <v>1633783.86</v>
      </c>
      <c r="H31" s="2">
        <v>482143.99</v>
      </c>
      <c r="I31" s="3">
        <v>147630.27</v>
      </c>
      <c r="J31" s="6">
        <f t="shared" si="9"/>
        <v>2263558.12</v>
      </c>
      <c r="K31" s="7">
        <f t="shared" si="10"/>
        <v>0.030388543018622143</v>
      </c>
      <c r="L31" s="50">
        <f t="shared" si="11"/>
        <v>-0.04367493437926062</v>
      </c>
      <c r="M31" s="51">
        <f t="shared" si="12"/>
        <v>-0.09595999519610698</v>
      </c>
      <c r="N31" s="52">
        <f t="shared" si="13"/>
        <v>-0.04708498936179284</v>
      </c>
      <c r="O31" s="1"/>
    </row>
    <row r="32" spans="1:15" s="33" customFormat="1" ht="13.5">
      <c r="A32" s="21" t="s">
        <v>26</v>
      </c>
      <c r="B32" s="45">
        <v>97183.57</v>
      </c>
      <c r="C32" s="3">
        <v>143095.67</v>
      </c>
      <c r="D32" s="3">
        <v>18203.89</v>
      </c>
      <c r="E32" s="6">
        <f t="shared" si="7"/>
        <v>258483.13</v>
      </c>
      <c r="F32" s="47">
        <f t="shared" si="8"/>
        <v>0.003493816644161117</v>
      </c>
      <c r="G32" s="45">
        <v>97377.35</v>
      </c>
      <c r="H32" s="2">
        <v>122548.42</v>
      </c>
      <c r="I32" s="3">
        <v>16095.69</v>
      </c>
      <c r="J32" s="6">
        <f t="shared" si="9"/>
        <v>236021.46000000002</v>
      </c>
      <c r="K32" s="7">
        <f t="shared" si="10"/>
        <v>0.0031686168016432487</v>
      </c>
      <c r="L32" s="50">
        <f t="shared" si="11"/>
        <v>0.09254699892604679</v>
      </c>
      <c r="M32" s="51">
        <f t="shared" si="12"/>
        <v>0.13097916274480936</v>
      </c>
      <c r="N32" s="52">
        <f t="shared" si="13"/>
        <v>0.09516791396850088</v>
      </c>
      <c r="O32" s="1"/>
    </row>
    <row r="33" spans="1:15" s="33" customFormat="1" ht="13.5">
      <c r="A33" s="21" t="s">
        <v>27</v>
      </c>
      <c r="B33" s="45">
        <v>8474390.98</v>
      </c>
      <c r="C33" s="3">
        <v>721363.49</v>
      </c>
      <c r="D33" s="3">
        <v>246065.5</v>
      </c>
      <c r="E33" s="6">
        <f t="shared" si="7"/>
        <v>9441819.97</v>
      </c>
      <c r="F33" s="47">
        <f t="shared" si="8"/>
        <v>0.12762143418163815</v>
      </c>
      <c r="G33" s="45">
        <v>8267932.22</v>
      </c>
      <c r="H33" s="2">
        <v>756943.83</v>
      </c>
      <c r="I33" s="3">
        <v>220281.67</v>
      </c>
      <c r="J33" s="6">
        <f t="shared" si="9"/>
        <v>9245157.719999999</v>
      </c>
      <c r="K33" s="7">
        <f t="shared" si="10"/>
        <v>0.12411736663875303</v>
      </c>
      <c r="L33" s="50">
        <f t="shared" si="11"/>
        <v>0.018934156995984663</v>
      </c>
      <c r="M33" s="51">
        <f t="shared" si="12"/>
        <v>0.1170493668401913</v>
      </c>
      <c r="N33" s="52">
        <f t="shared" si="13"/>
        <v>0.021271919415129403</v>
      </c>
      <c r="O33" s="1"/>
    </row>
    <row r="34" spans="1:15" s="33" customFormat="1" ht="13.5">
      <c r="A34" s="21" t="s">
        <v>14</v>
      </c>
      <c r="B34" s="45">
        <v>298568.64</v>
      </c>
      <c r="C34" s="3">
        <v>258933.83</v>
      </c>
      <c r="D34" s="3">
        <v>77280.52</v>
      </c>
      <c r="E34" s="6">
        <f t="shared" si="7"/>
        <v>634782.99</v>
      </c>
      <c r="F34" s="47">
        <f t="shared" si="8"/>
        <v>0.008580116527884662</v>
      </c>
      <c r="G34" s="45">
        <v>297243.18</v>
      </c>
      <c r="H34" s="2">
        <v>261932.39</v>
      </c>
      <c r="I34" s="3">
        <v>115023.39</v>
      </c>
      <c r="J34" s="6">
        <f t="shared" si="9"/>
        <v>674198.9600000001</v>
      </c>
      <c r="K34" s="7">
        <f t="shared" si="10"/>
        <v>0.009051203023260701</v>
      </c>
      <c r="L34" s="50">
        <f t="shared" si="11"/>
        <v>-0.0029920835060803785</v>
      </c>
      <c r="M34" s="51">
        <f t="shared" si="12"/>
        <v>-0.3281321303432284</v>
      </c>
      <c r="N34" s="52">
        <f t="shared" si="13"/>
        <v>-0.058463409673607414</v>
      </c>
      <c r="O34" s="1"/>
    </row>
    <row r="35" spans="1:15" s="33" customFormat="1" ht="13.5">
      <c r="A35" s="21" t="s">
        <v>28</v>
      </c>
      <c r="B35" s="45">
        <v>6681828.64</v>
      </c>
      <c r="C35" s="3">
        <v>4821227.93</v>
      </c>
      <c r="D35" s="14">
        <v>6066600.34</v>
      </c>
      <c r="E35" s="6">
        <f t="shared" si="7"/>
        <v>17569656.91</v>
      </c>
      <c r="F35" s="47">
        <f t="shared" si="8"/>
        <v>0.23748226719615464</v>
      </c>
      <c r="G35" s="45">
        <v>7158865.34</v>
      </c>
      <c r="H35" s="2">
        <v>4997603.32</v>
      </c>
      <c r="I35" s="14">
        <v>6285293.11</v>
      </c>
      <c r="J35" s="6">
        <f t="shared" si="9"/>
        <v>18441761.77</v>
      </c>
      <c r="K35" s="7">
        <f t="shared" si="10"/>
        <v>0.24758289435343775</v>
      </c>
      <c r="L35" s="50">
        <f t="shared" si="11"/>
        <v>-0.053750156256315296</v>
      </c>
      <c r="M35" s="51">
        <f t="shared" si="12"/>
        <v>-0.03479436299510952</v>
      </c>
      <c r="N35" s="52">
        <f t="shared" si="13"/>
        <v>-0.04728967171773635</v>
      </c>
      <c r="O35" s="1"/>
    </row>
    <row r="36" spans="1:15" s="33" customFormat="1" ht="14.25" thickBot="1">
      <c r="A36" s="22" t="s">
        <v>9</v>
      </c>
      <c r="B36" s="46">
        <v>281992.77</v>
      </c>
      <c r="C36" s="36">
        <v>36761.34</v>
      </c>
      <c r="D36" s="36">
        <v>39836.72</v>
      </c>
      <c r="E36" s="6">
        <f t="shared" si="7"/>
        <v>358590.82999999996</v>
      </c>
      <c r="F36" s="47">
        <f t="shared" si="8"/>
        <v>0.004846933764294596</v>
      </c>
      <c r="G36" s="46">
        <v>267543.99</v>
      </c>
      <c r="H36" s="2">
        <v>37201.57</v>
      </c>
      <c r="I36" s="36">
        <v>52547.73</v>
      </c>
      <c r="J36" s="6">
        <f t="shared" si="9"/>
        <v>357293.29</v>
      </c>
      <c r="K36" s="7">
        <f t="shared" si="10"/>
        <v>0.004796705866527534</v>
      </c>
      <c r="L36" s="56">
        <f t="shared" si="11"/>
        <v>0.0459680200098731</v>
      </c>
      <c r="M36" s="57">
        <f t="shared" si="12"/>
        <v>-0.24189455947954364</v>
      </c>
      <c r="N36" s="52">
        <f t="shared" si="13"/>
        <v>0.0036315823339418962</v>
      </c>
      <c r="O36" s="1"/>
    </row>
    <row r="37" spans="1:15" s="33" customFormat="1" ht="15" thickBot="1" thickTop="1">
      <c r="A37" s="15" t="s">
        <v>8</v>
      </c>
      <c r="B37" s="16">
        <f>SUM(B23:B36)</f>
        <v>42499606.26000001</v>
      </c>
      <c r="C37" s="16">
        <f>SUM(C23:C36)</f>
        <v>7839198.17</v>
      </c>
      <c r="D37" s="17">
        <f>SUM(D23:D36)</f>
        <v>23644222.25</v>
      </c>
      <c r="E37" s="17">
        <f>SUM(E23:E36)</f>
        <v>73983026.68</v>
      </c>
      <c r="F37" s="48">
        <f>IF(E$37=0,"0.00%",E37/E$37)</f>
        <v>1</v>
      </c>
      <c r="G37" s="16">
        <f>SUM(G23:G36)</f>
        <v>42050999.89000001</v>
      </c>
      <c r="H37" s="16">
        <f>SUM(H23:H36)</f>
        <v>7914651.440000001</v>
      </c>
      <c r="I37" s="17">
        <f>SUM(I23:I36)</f>
        <v>24521569.680000007</v>
      </c>
      <c r="J37" s="17">
        <f>SUM(J23:J36)</f>
        <v>74487221.01</v>
      </c>
      <c r="K37" s="18">
        <f>IF(J$37=0,"0.00%",J37/J$37)</f>
        <v>1</v>
      </c>
      <c r="L37" s="55">
        <f t="shared" si="11"/>
        <v>0.007468192449558986</v>
      </c>
      <c r="M37" s="54">
        <f t="shared" si="12"/>
        <v>-0.035778599879581874</v>
      </c>
      <c r="N37" s="48">
        <f>IF(J37=0,"0.00%",E37/J37-1)</f>
        <v>-0.006768870192275123</v>
      </c>
      <c r="O37" s="35"/>
    </row>
    <row r="38" spans="3:15" s="33" customFormat="1" ht="14.2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3.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3.5">
      <c r="A40" s="33"/>
    </row>
    <row r="41" ht="13.5">
      <c r="A41" s="33"/>
    </row>
    <row r="42" ht="13.5">
      <c r="A42" s="33"/>
    </row>
    <row r="43" ht="13.5">
      <c r="A43" s="33"/>
    </row>
    <row r="44" ht="13.5">
      <c r="A44" s="33"/>
    </row>
    <row r="45" ht="13.5">
      <c r="A45" s="33"/>
    </row>
    <row r="46" ht="13.5">
      <c r="A46" s="33"/>
    </row>
    <row r="47" ht="13.5">
      <c r="A47" s="33"/>
    </row>
    <row r="48" ht="13.5">
      <c r="A48" s="33"/>
    </row>
    <row r="49" ht="13.5">
      <c r="A49" s="33"/>
    </row>
    <row r="50" ht="13.5">
      <c r="A50" s="33"/>
    </row>
    <row r="51" ht="13.5">
      <c r="A51" s="33"/>
    </row>
    <row r="52" ht="13.5">
      <c r="A52" s="33"/>
    </row>
    <row r="53" ht="13.5">
      <c r="A53" s="33"/>
    </row>
    <row r="54" ht="13.5">
      <c r="A54" s="33"/>
    </row>
    <row r="55" ht="13.5">
      <c r="A55" s="33"/>
    </row>
    <row r="56" ht="13.5">
      <c r="A56" s="33"/>
    </row>
    <row r="57" ht="13.5">
      <c r="A57" s="33"/>
    </row>
    <row r="58" ht="13.5">
      <c r="A58" s="33"/>
    </row>
    <row r="59" ht="13.5">
      <c r="A59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67" r:id="rId1"/>
  <headerFooter alignWithMargins="0">
    <oddHeader>&amp;C&amp;"Arial,Bold"&amp;14Ontario Land Border Sales Jan - Nov 12-13</oddHeader>
    <oddFooter>&amp;LStatistics and Reference Materials/Ontario Land Border (Nov 12-13)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Giles, Joanne</cp:lastModifiedBy>
  <cp:lastPrinted>2012-12-20T18:39:51Z</cp:lastPrinted>
  <dcterms:created xsi:type="dcterms:W3CDTF">2006-01-31T19:56:50Z</dcterms:created>
  <dcterms:modified xsi:type="dcterms:W3CDTF">2014-01-08T20:30:21Z</dcterms:modified>
  <cp:category/>
  <cp:version/>
  <cp:contentType/>
  <cp:contentStatus/>
</cp:coreProperties>
</file>