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<sst xmlns="http://schemas.openxmlformats.org/spreadsheetml/2006/main" count="90" uniqueCount="33">
  <si>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</si>
  <si>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</si>
  <si>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</si>
  <si>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</si>
  <si>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</si>
  <si>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</si>
  <si>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</si>
  <si>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</si>
  <si>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</si>
  <si>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</si>
  <si>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</si>
  <si>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</si>
  <si>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</si>
  <si>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</si>
  <si>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</si>
  <si>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</si>
  <si>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</si>
  <si>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</si>
  <si>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</si>
  <si>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</si>
  <si>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</si>
  <si>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</si>
  <si>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</si>
  <si>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</si>
  <si>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</si>
  <si>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</si>
  <si>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</si>
  <si>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</si>
  <si>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</si>
  <si>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Mar 15</t>
  </si>
  <si>
    <t>Jan - Mar 15</t>
  </si>
  <si>
    <t>Mar 16</t>
  </si>
  <si>
    <t>Jan - Mar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</si>
</sst>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Layout" zoomScaleNormal="75" workbookViewId="0" topLeftCell="B13">
      <selection activeCell="B37" sqref="B3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74506.52</v>
      </c>
      <c r="C4" s="5">
        <v>29188.94</v>
      </c>
      <c r="D4" s="6">
        <v>7191.55</v>
      </c>
      <c r="E4" s="6">
        <f>SUM(B4:D4)</f>
        <v>110887.01000000001</v>
      </c>
      <c r="F4" s="47">
        <f>IF(E$18=0,"0.00%",E4/E$18)</f>
        <v>0.01975920757927831</v>
      </c>
      <c r="G4" s="5">
        <v>46166.39</v>
      </c>
      <c r="H4" s="5">
        <v>19136.88</v>
      </c>
      <c r="I4" s="6">
        <v>7809.98</v>
      </c>
      <c r="J4" s="6">
        <f>SUM(G4:I4)</f>
        <v>73113.25</v>
      </c>
      <c r="K4" s="7">
        <f>IF(J$18=0,"0.00%",J4/J$18)</f>
        <v>0.01463995735758814</v>
      </c>
      <c r="L4" s="50">
        <f>IF((G4+H4)=0,"0.00%",(B4+C4)/(G4+H4)-1)</f>
        <v>0.5879060880106004</v>
      </c>
      <c r="M4" s="51">
        <f>IF(I4=0,"0.00%",D4/I4-1)</f>
        <v>-0.07918458177869847</v>
      </c>
      <c r="N4" s="52">
        <f>IF(J4=0,"0.00%",E4/J4-1)</f>
        <v>0.516647256140303</v>
      </c>
      <c r="O4" s="1"/>
    </row>
    <row r="5" spans="1:15" s="33" customFormat="1" ht="15">
      <c r="A5" s="21" t="s">
        <v>21</v>
      </c>
      <c r="B5" s="2">
        <v>1957898.22</v>
      </c>
      <c r="C5" s="2">
        <v>0</v>
      </c>
      <c r="D5" s="3">
        <v>740507.14</v>
      </c>
      <c r="E5" s="6">
        <f aca="true" t="shared" si="0" ref="E5:E17">SUM(B5:D5)</f>
        <v>2698405.36</v>
      </c>
      <c r="F5" s="47">
        <f aca="true" t="shared" si="1" ref="F5:F17">IF(E$18=0,"0.00%",E5/E$18)</f>
        <v>0.4808349656220076</v>
      </c>
      <c r="G5" s="2">
        <v>1544694.53</v>
      </c>
      <c r="H5" s="2">
        <v>0</v>
      </c>
      <c r="I5" s="3">
        <v>629631.95</v>
      </c>
      <c r="J5" s="6">
        <f aca="true" t="shared" si="2" ref="J5:J17">SUM(G5:I5)</f>
        <v>2174326.48</v>
      </c>
      <c r="K5" s="7">
        <f aca="true" t="shared" si="3" ref="K5:K17">IF(J$18=0,"0.00%",J5/J$18)</f>
        <v>0.43538000223864654</v>
      </c>
      <c r="L5" s="50">
        <f aca="true" t="shared" si="4" ref="L5:L17">IF((G5+H5)=0,"0.00%",(B5+C5)/(G5+H5)-1)</f>
        <v>0.2674986425956982</v>
      </c>
      <c r="M5" s="51">
        <f aca="true" t="shared" si="5" ref="M5:M17">IF(I5=0,"0.00%",D5/I5-1)</f>
        <v>0.17609524103724428</v>
      </c>
      <c r="N5" s="52">
        <f aca="true" t="shared" si="6" ref="N5:N17">IF(J5=0,"0.00%",E5/J5-1)</f>
        <v>0.24103044543706242</v>
      </c>
      <c r="O5" s="1"/>
    </row>
    <row r="6" spans="1:15" s="33" customFormat="1" ht="15">
      <c r="A6" s="21" t="s">
        <v>22</v>
      </c>
      <c r="B6" s="2">
        <v>1933.66</v>
      </c>
      <c r="C6" s="2">
        <v>0</v>
      </c>
      <c r="D6" s="3">
        <v>338926.16</v>
      </c>
      <c r="E6" s="6">
        <f t="shared" si="0"/>
        <v>340859.81999999995</v>
      </c>
      <c r="F6" s="47">
        <f t="shared" si="1"/>
        <v>0.06073858370620183</v>
      </c>
      <c r="G6" s="2">
        <v>1513</v>
      </c>
      <c r="H6" s="2">
        <v>0</v>
      </c>
      <c r="I6" s="3">
        <v>298292.2</v>
      </c>
      <c r="J6" s="6">
        <f t="shared" si="2"/>
        <v>299805.2</v>
      </c>
      <c r="K6" s="7">
        <f t="shared" si="3"/>
        <v>0.06003200984203526</v>
      </c>
      <c r="L6" s="50">
        <f t="shared" si="4"/>
        <v>0.27803040317250494</v>
      </c>
      <c r="M6" s="51">
        <f t="shared" si="5"/>
        <v>0.1362219997706946</v>
      </c>
      <c r="N6" s="52">
        <f t="shared" si="6"/>
        <v>0.13693765151505022</v>
      </c>
      <c r="O6" s="1"/>
    </row>
    <row r="7" spans="1:15" s="33" customFormat="1" ht="15">
      <c r="A7" s="21" t="s">
        <v>15</v>
      </c>
      <c r="B7" s="2">
        <v>22217.36</v>
      </c>
      <c r="C7" s="2">
        <v>33050.4</v>
      </c>
      <c r="D7" s="3">
        <v>7808.21</v>
      </c>
      <c r="E7" s="6">
        <f t="shared" si="0"/>
        <v>63075.97</v>
      </c>
      <c r="F7" s="47">
        <f t="shared" si="1"/>
        <v>0.011239650022976824</v>
      </c>
      <c r="G7" s="2">
        <v>18182.39</v>
      </c>
      <c r="H7" s="2">
        <v>24706.46</v>
      </c>
      <c r="I7" s="3">
        <v>5317.05</v>
      </c>
      <c r="J7" s="6">
        <f t="shared" si="2"/>
        <v>48205.9</v>
      </c>
      <c r="K7" s="7">
        <f t="shared" si="3"/>
        <v>0.00965259129342709</v>
      </c>
      <c r="L7" s="50">
        <f t="shared" si="4"/>
        <v>0.28862769694221235</v>
      </c>
      <c r="M7" s="51">
        <f t="shared" si="5"/>
        <v>0.46852295915968445</v>
      </c>
      <c r="N7" s="52">
        <f t="shared" si="6"/>
        <v>0.3084699175827026</v>
      </c>
      <c r="O7" s="1"/>
    </row>
    <row r="8" spans="1:15" s="33" customFormat="1" ht="15">
      <c r="A8" s="21" t="s">
        <v>16</v>
      </c>
      <c r="B8" s="2">
        <v>98.72</v>
      </c>
      <c r="C8" s="2">
        <v>2072.09</v>
      </c>
      <c r="D8" s="3">
        <v>1356.6</v>
      </c>
      <c r="E8" s="6">
        <f t="shared" si="0"/>
        <v>3527.41</v>
      </c>
      <c r="F8" s="47">
        <f t="shared" si="1"/>
        <v>0.000628557180928786</v>
      </c>
      <c r="G8" s="2">
        <v>327.25</v>
      </c>
      <c r="H8" s="2">
        <v>1935.58</v>
      </c>
      <c r="I8" s="3">
        <v>1287.44</v>
      </c>
      <c r="J8" s="6">
        <f t="shared" si="2"/>
        <v>3550.27</v>
      </c>
      <c r="K8" s="7">
        <f t="shared" si="3"/>
        <v>0.0007108944193825941</v>
      </c>
      <c r="L8" s="50">
        <f t="shared" si="4"/>
        <v>-0.040665891825722666</v>
      </c>
      <c r="M8" s="51">
        <f t="shared" si="5"/>
        <v>0.05371900826446274</v>
      </c>
      <c r="N8" s="52">
        <f t="shared" si="6"/>
        <v>-0.006438946896996645</v>
      </c>
      <c r="O8" s="1"/>
    </row>
    <row r="9" spans="1:15" s="33" customFormat="1" ht="15">
      <c r="A9" s="21" t="s">
        <v>23</v>
      </c>
      <c r="B9" s="2">
        <v>1402.44</v>
      </c>
      <c r="C9" s="2">
        <v>1260.13</v>
      </c>
      <c r="D9" s="3">
        <v>69.9</v>
      </c>
      <c r="E9" s="6">
        <f t="shared" si="0"/>
        <v>2732.4700000000003</v>
      </c>
      <c r="F9" s="47">
        <f t="shared" si="1"/>
        <v>0.0004869050210132874</v>
      </c>
      <c r="G9" s="2">
        <v>439.1</v>
      </c>
      <c r="H9" s="2">
        <v>936.7</v>
      </c>
      <c r="I9" s="3">
        <v>0</v>
      </c>
      <c r="J9" s="6">
        <f t="shared" si="2"/>
        <v>1375.8000000000002</v>
      </c>
      <c r="K9" s="7">
        <f t="shared" si="3"/>
        <v>0.0002754856791699147</v>
      </c>
      <c r="L9" s="50">
        <f t="shared" si="4"/>
        <v>0.9352885593836313</v>
      </c>
      <c r="M9" s="51" t="str">
        <f t="shared" si="5"/>
        <v>0.00%</v>
      </c>
      <c r="N9" s="52">
        <f t="shared" si="6"/>
        <v>0.9860953626980664</v>
      </c>
      <c r="O9" s="1"/>
    </row>
    <row r="10" spans="1:15" s="33" customFormat="1" ht="15">
      <c r="A10" s="21" t="s">
        <v>13</v>
      </c>
      <c r="B10" s="2">
        <v>175056.62</v>
      </c>
      <c r="C10" s="2">
        <v>24895.94</v>
      </c>
      <c r="D10" s="3">
        <v>88122.75</v>
      </c>
      <c r="E10" s="6">
        <f t="shared" si="0"/>
        <v>288075.31</v>
      </c>
      <c r="F10" s="47">
        <f t="shared" si="1"/>
        <v>0.051332792260833336</v>
      </c>
      <c r="G10" s="2">
        <v>154752.36</v>
      </c>
      <c r="H10" s="2">
        <v>24912.43</v>
      </c>
      <c r="I10" s="3">
        <v>73788.13</v>
      </c>
      <c r="J10" s="6">
        <f t="shared" si="2"/>
        <v>253452.91999999998</v>
      </c>
      <c r="K10" s="7">
        <f t="shared" si="3"/>
        <v>0.0507505813372569</v>
      </c>
      <c r="L10" s="50">
        <f t="shared" si="4"/>
        <v>0.11292012196713674</v>
      </c>
      <c r="M10" s="51">
        <f t="shared" si="5"/>
        <v>0.19426728933230852</v>
      </c>
      <c r="N10" s="52">
        <f t="shared" si="6"/>
        <v>0.1366028452148036</v>
      </c>
      <c r="O10" s="1"/>
    </row>
    <row r="11" spans="1:15" s="33" customFormat="1" ht="15">
      <c r="A11" s="21" t="s">
        <v>24</v>
      </c>
      <c r="B11" s="2">
        <v>7629.08</v>
      </c>
      <c r="C11" s="2">
        <v>1539.38</v>
      </c>
      <c r="D11" s="3">
        <v>0</v>
      </c>
      <c r="E11" s="6">
        <f t="shared" si="0"/>
        <v>9168.46</v>
      </c>
      <c r="F11" s="47">
        <f t="shared" si="1"/>
        <v>0.0016337486629165129</v>
      </c>
      <c r="G11" s="2">
        <v>7448.64</v>
      </c>
      <c r="H11" s="2">
        <v>1407.21</v>
      </c>
      <c r="I11" s="3">
        <v>0</v>
      </c>
      <c r="J11" s="6">
        <f t="shared" si="2"/>
        <v>8855.85</v>
      </c>
      <c r="K11" s="7">
        <f t="shared" si="3"/>
        <v>0.001773266355485455</v>
      </c>
      <c r="L11" s="50">
        <f t="shared" si="4"/>
        <v>0.0352998300558387</v>
      </c>
      <c r="M11" s="51" t="str">
        <f t="shared" si="5"/>
        <v>0.00%</v>
      </c>
      <c r="N11" s="52">
        <f t="shared" si="6"/>
        <v>0.0352998300558387</v>
      </c>
      <c r="O11" s="1"/>
    </row>
    <row r="12" spans="1:15" s="33" customFormat="1" ht="15">
      <c r="A12" s="21" t="s">
        <v>25</v>
      </c>
      <c r="B12" s="2">
        <v>101678.21</v>
      </c>
      <c r="C12" s="2">
        <v>38626.51</v>
      </c>
      <c r="D12" s="3">
        <v>5230.75</v>
      </c>
      <c r="E12" s="6">
        <f t="shared" si="0"/>
        <v>145535.47</v>
      </c>
      <c r="F12" s="47">
        <f t="shared" si="1"/>
        <v>0.025933295179280523</v>
      </c>
      <c r="G12" s="2">
        <v>89308.43</v>
      </c>
      <c r="H12" s="2">
        <v>24422.61</v>
      </c>
      <c r="I12" s="3">
        <v>4503.29</v>
      </c>
      <c r="J12" s="6">
        <f t="shared" si="2"/>
        <v>118234.32999999999</v>
      </c>
      <c r="K12" s="7">
        <f t="shared" si="3"/>
        <v>0.02367485441288691</v>
      </c>
      <c r="L12" s="50">
        <f t="shared" si="4"/>
        <v>0.23365371494009035</v>
      </c>
      <c r="M12" s="51">
        <f t="shared" si="5"/>
        <v>0.16153967432699212</v>
      </c>
      <c r="N12" s="52">
        <f t="shared" si="6"/>
        <v>0.23090704704801057</v>
      </c>
      <c r="O12" s="1"/>
    </row>
    <row r="13" spans="1:15" s="33" customFormat="1" ht="15">
      <c r="A13" s="21" t="s">
        <v>26</v>
      </c>
      <c r="B13" s="2">
        <v>4885.78</v>
      </c>
      <c r="C13" s="2">
        <v>1900.13</v>
      </c>
      <c r="D13" s="3">
        <v>1885.15</v>
      </c>
      <c r="E13" s="6">
        <f t="shared" si="0"/>
        <v>8671.06</v>
      </c>
      <c r="F13" s="47">
        <f t="shared" si="1"/>
        <v>0.0015451158298197144</v>
      </c>
      <c r="G13" s="2">
        <v>2989.47</v>
      </c>
      <c r="H13" s="2">
        <v>6084.43</v>
      </c>
      <c r="I13" s="3">
        <v>1276.49</v>
      </c>
      <c r="J13" s="6">
        <f t="shared" si="2"/>
        <v>10350.39</v>
      </c>
      <c r="K13" s="7">
        <f t="shared" si="3"/>
        <v>0.002072528142770383</v>
      </c>
      <c r="L13" s="50">
        <f t="shared" si="4"/>
        <v>-0.2521506739108873</v>
      </c>
      <c r="M13" s="51">
        <f t="shared" si="5"/>
        <v>0.47682316351871146</v>
      </c>
      <c r="N13" s="52">
        <f t="shared" si="6"/>
        <v>-0.16224799258771894</v>
      </c>
      <c r="O13" s="1"/>
    </row>
    <row r="14" spans="1:15" s="33" customFormat="1" ht="15">
      <c r="A14" s="21" t="s">
        <v>27</v>
      </c>
      <c r="B14" s="2">
        <v>487225.87</v>
      </c>
      <c r="C14" s="2">
        <v>55551.7</v>
      </c>
      <c r="D14" s="3">
        <v>19816.83</v>
      </c>
      <c r="E14" s="6">
        <f t="shared" si="0"/>
        <v>562594.3999999999</v>
      </c>
      <c r="F14" s="47">
        <f t="shared" si="1"/>
        <v>0.10024997096178832</v>
      </c>
      <c r="G14" s="2">
        <v>483936.28</v>
      </c>
      <c r="H14" s="2">
        <v>53094.37</v>
      </c>
      <c r="I14" s="3">
        <v>15483.53</v>
      </c>
      <c r="J14" s="6">
        <f t="shared" si="2"/>
        <v>552514.18</v>
      </c>
      <c r="K14" s="7">
        <f t="shared" si="3"/>
        <v>0.11063362707392681</v>
      </c>
      <c r="L14" s="50">
        <f t="shared" si="4"/>
        <v>0.010701288650843077</v>
      </c>
      <c r="M14" s="51">
        <f t="shared" si="5"/>
        <v>0.27986512119652307</v>
      </c>
      <c r="N14" s="52">
        <f t="shared" si="6"/>
        <v>0.018244273839270297</v>
      </c>
      <c r="O14" s="1"/>
    </row>
    <row r="15" spans="1:15" s="33" customFormat="1" ht="15">
      <c r="A15" s="21" t="s">
        <v>14</v>
      </c>
      <c r="B15" s="2">
        <v>16644.71</v>
      </c>
      <c r="C15" s="2">
        <v>12851.11</v>
      </c>
      <c r="D15" s="3">
        <v>3897.22</v>
      </c>
      <c r="E15" s="6">
        <f t="shared" si="0"/>
        <v>33393.04</v>
      </c>
      <c r="F15" s="47">
        <f t="shared" si="1"/>
        <v>0.0059503814654497745</v>
      </c>
      <c r="G15" s="2">
        <v>10796.86</v>
      </c>
      <c r="H15" s="2">
        <v>9768.65</v>
      </c>
      <c r="I15" s="3">
        <v>3578.29</v>
      </c>
      <c r="J15" s="6">
        <f t="shared" si="2"/>
        <v>24143.800000000003</v>
      </c>
      <c r="K15" s="7">
        <f t="shared" si="3"/>
        <v>0.004834475316719426</v>
      </c>
      <c r="L15" s="50">
        <f t="shared" si="4"/>
        <v>0.43423722533503906</v>
      </c>
      <c r="M15" s="51">
        <f t="shared" si="5"/>
        <v>0.08912916504810964</v>
      </c>
      <c r="N15" s="52">
        <f t="shared" si="6"/>
        <v>0.38308965448686605</v>
      </c>
      <c r="O15" s="1"/>
    </row>
    <row r="16" spans="1:15" s="33" customFormat="1" ht="15">
      <c r="A16" s="21" t="s">
        <v>28</v>
      </c>
      <c r="B16" s="2">
        <v>452910.08</v>
      </c>
      <c r="C16" s="2">
        <v>331183.37</v>
      </c>
      <c r="D16" s="14">
        <v>545250.26</v>
      </c>
      <c r="E16" s="6">
        <f t="shared" si="0"/>
        <v>1329343.71</v>
      </c>
      <c r="F16" s="47">
        <f t="shared" si="1"/>
        <v>0.23687876794674098</v>
      </c>
      <c r="G16" s="2">
        <v>504344.96</v>
      </c>
      <c r="H16" s="2">
        <v>374570.33</v>
      </c>
      <c r="I16" s="14">
        <v>528519.63</v>
      </c>
      <c r="J16" s="6">
        <f t="shared" si="2"/>
        <v>1407434.92</v>
      </c>
      <c r="K16" s="7">
        <f t="shared" si="3"/>
        <v>0.2818201517834384</v>
      </c>
      <c r="L16" s="50">
        <f t="shared" si="4"/>
        <v>-0.10788507274688564</v>
      </c>
      <c r="M16" s="51">
        <f t="shared" si="5"/>
        <v>0.031655645410937794</v>
      </c>
      <c r="N16" s="52">
        <f t="shared" si="6"/>
        <v>-0.055484775097096484</v>
      </c>
      <c r="O16" s="1"/>
    </row>
    <row r="17" spans="1:15" s="33" customFormat="1" ht="15.75" thickBot="1">
      <c r="A17" s="22" t="s">
        <v>9</v>
      </c>
      <c r="B17" s="2">
        <v>10706.55</v>
      </c>
      <c r="C17" s="2">
        <v>3405.71</v>
      </c>
      <c r="D17" s="36">
        <v>1534.09</v>
      </c>
      <c r="E17" s="6">
        <f t="shared" si="0"/>
        <v>15646.349999999999</v>
      </c>
      <c r="F17" s="47">
        <f t="shared" si="1"/>
        <v>0.002788058560764161</v>
      </c>
      <c r="G17" s="2">
        <v>14726.74</v>
      </c>
      <c r="H17" s="2">
        <v>2582.39</v>
      </c>
      <c r="I17" s="36">
        <v>1416.58</v>
      </c>
      <c r="J17" s="6">
        <f t="shared" si="2"/>
        <v>18725.71</v>
      </c>
      <c r="K17" s="7">
        <f t="shared" si="3"/>
        <v>0.003749574747266218</v>
      </c>
      <c r="L17" s="50">
        <f t="shared" si="4"/>
        <v>-0.18469270263727888</v>
      </c>
      <c r="M17" s="51">
        <f t="shared" si="5"/>
        <v>0.0829533100848523</v>
      </c>
      <c r="N17" s="52">
        <f t="shared" si="6"/>
        <v>-0.16444556708397173</v>
      </c>
      <c r="O17" s="1"/>
    </row>
    <row r="18" spans="1:15" s="33" customFormat="1" ht="16.5" thickBot="1" thickTop="1">
      <c r="A18" s="15" t="s">
        <v>8</v>
      </c>
      <c r="B18" s="16">
        <f>SUM(B4:B17)</f>
        <v>3314793.82</v>
      </c>
      <c r="C18" s="16">
        <f>SUM(C4:C17)</f>
        <v>535525.4099999999</v>
      </c>
      <c r="D18" s="17">
        <f>SUM(D4:D17)</f>
        <v>1761596.61</v>
      </c>
      <c r="E18" s="17">
        <f>SUM(E4:E17)</f>
        <v>5611915.84</v>
      </c>
      <c r="F18" s="48">
        <f>IF(E$18=0,"0.00%",E18/E$18)</f>
        <v>1</v>
      </c>
      <c r="G18" s="16">
        <v>2749003.69</v>
      </c>
      <c r="H18" s="16">
        <v>656322.69</v>
      </c>
      <c r="I18" s="17">
        <v>1714438.48</v>
      </c>
      <c r="J18" s="17">
        <f>SUM(J4:J17)</f>
        <v>4994089</v>
      </c>
      <c r="K18" s="18">
        <f>IF(J$18=0,"0.00%",J18/J$18)</f>
        <v>1</v>
      </c>
      <c r="L18" s="53">
        <f>IF(H18=0,"0.00%",(B18+C18)/(G18+H18)-1)</f>
        <v>0.13067553601132342</v>
      </c>
      <c r="M18" s="54">
        <f>IF(I18=0,"0.00%",D18/I18-1)</f>
        <v>0.027506457974508347</v>
      </c>
      <c r="N18" s="48">
        <f>IF(J18=0,"0.00%",E18/J18-1)</f>
        <v>0.12371161987701851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154528.48</v>
      </c>
      <c r="C23" s="5">
        <v>76236.77</v>
      </c>
      <c r="D23" s="6">
        <v>15783.67</v>
      </c>
      <c r="E23" s="6">
        <f>SUM(B23:D23)</f>
        <v>246548.92</v>
      </c>
      <c r="F23" s="47">
        <f>IF(E$37=0,"0.00%",E23/E$37)</f>
        <v>0.016516123500935335</v>
      </c>
      <c r="G23" s="44">
        <v>94833.23</v>
      </c>
      <c r="H23" s="5">
        <v>48426.3</v>
      </c>
      <c r="I23" s="6">
        <v>18375.78</v>
      </c>
      <c r="J23" s="6">
        <f>SUM(G23:I23)</f>
        <v>161635.31</v>
      </c>
      <c r="K23" s="7">
        <f>IF(J$37=0,"0.00%",J23/J$37)</f>
        <v>0.012482465147170337</v>
      </c>
      <c r="L23" s="50">
        <f>IF((G23+H23)=0,"0.00",(B23+C23)/(G23+H23)-1)</f>
        <v>0.6108195384977182</v>
      </c>
      <c r="M23" s="51">
        <f>IF(I23=0,"0.00%",D23/I23-1)</f>
        <v>-0.1410612229793783</v>
      </c>
      <c r="N23" s="52">
        <f>IF(J23=0,"0.00%",E23/J23-1)</f>
        <v>0.525340719178254</v>
      </c>
      <c r="O23" s="1"/>
    </row>
    <row r="24" spans="1:15" s="33" customFormat="1" ht="15">
      <c r="A24" s="21" t="s">
        <v>21</v>
      </c>
      <c r="B24" s="45">
        <v>5145573.92</v>
      </c>
      <c r="C24" s="2">
        <v>0</v>
      </c>
      <c r="D24" s="3">
        <v>1979551.13</v>
      </c>
      <c r="E24" s="6">
        <f aca="true" t="shared" si="7" ref="E24:E36">SUM(B24:D24)</f>
        <v>7125125.05</v>
      </c>
      <c r="F24" s="47">
        <f aca="true" t="shared" si="8" ref="F24:F36">IF(E$37=0,"0.00%",E24/E$37)</f>
        <v>0.47730667522456827</v>
      </c>
      <c r="G24" s="45">
        <v>3918050.07</v>
      </c>
      <c r="H24" s="2">
        <v>0</v>
      </c>
      <c r="I24" s="3">
        <v>1667140.72</v>
      </c>
      <c r="J24" s="6">
        <f aca="true" t="shared" si="9" ref="J24:J36">SUM(G24:I24)</f>
        <v>5585190.79</v>
      </c>
      <c r="K24" s="7">
        <f aca="true" t="shared" si="10" ref="K24:K36">IF(J$37=0,"0.00%",J24/J$37)</f>
        <v>0.4313225209050656</v>
      </c>
      <c r="L24" s="50">
        <f aca="true" t="shared" si="11" ref="L24:L37">IF((G24+H24)=0,"0.00",(B24+C24)/(G24+H24)-1)</f>
        <v>0.3132996842993383</v>
      </c>
      <c r="M24" s="51">
        <f aca="true" t="shared" si="12" ref="M24:M37">IF(I24=0,"0.00%",D24/I24-1)</f>
        <v>0.18739294544973983</v>
      </c>
      <c r="N24" s="52">
        <f aca="true" t="shared" si="13" ref="N24:N36">IF(J24=0,"0.00%",E24/J24-1)</f>
        <v>0.2757173958599899</v>
      </c>
      <c r="O24" s="1"/>
    </row>
    <row r="25" spans="1:15" s="33" customFormat="1" ht="15">
      <c r="A25" s="21" t="s">
        <v>22</v>
      </c>
      <c r="B25" s="45">
        <v>4809.59</v>
      </c>
      <c r="C25" s="2">
        <v>0</v>
      </c>
      <c r="D25" s="3">
        <v>881338.99</v>
      </c>
      <c r="E25" s="6">
        <f t="shared" si="7"/>
        <v>886148.58</v>
      </c>
      <c r="F25" s="47">
        <f t="shared" si="8"/>
        <v>0.059362415326980444</v>
      </c>
      <c r="G25" s="45">
        <v>3846.97</v>
      </c>
      <c r="H25" s="2">
        <v>0</v>
      </c>
      <c r="I25" s="3">
        <v>748101.77</v>
      </c>
      <c r="J25" s="6">
        <f t="shared" si="9"/>
        <v>751948.74</v>
      </c>
      <c r="K25" s="7">
        <f t="shared" si="10"/>
        <v>0.05807007107239531</v>
      </c>
      <c r="L25" s="50">
        <f t="shared" si="11"/>
        <v>0.2502281015968413</v>
      </c>
      <c r="M25" s="51">
        <f t="shared" si="12"/>
        <v>0.17810039401457356</v>
      </c>
      <c r="N25" s="52">
        <f t="shared" si="13"/>
        <v>0.17846939939017648</v>
      </c>
      <c r="O25" s="1"/>
    </row>
    <row r="26" spans="1:15" s="33" customFormat="1" ht="15">
      <c r="A26" s="21" t="s">
        <v>15</v>
      </c>
      <c r="B26" s="45">
        <v>73543.43</v>
      </c>
      <c r="C26" s="3">
        <v>94274.69</v>
      </c>
      <c r="D26" s="3">
        <v>22373.35</v>
      </c>
      <c r="E26" s="6">
        <f t="shared" si="7"/>
        <v>190191.47</v>
      </c>
      <c r="F26" s="47">
        <f t="shared" si="8"/>
        <v>0.01274078104801448</v>
      </c>
      <c r="G26" s="45">
        <v>49303.97</v>
      </c>
      <c r="H26" s="3">
        <v>71317.1</v>
      </c>
      <c r="I26" s="3">
        <v>14162.52</v>
      </c>
      <c r="J26" s="6">
        <f t="shared" si="9"/>
        <v>134783.59</v>
      </c>
      <c r="K26" s="7">
        <f t="shared" si="10"/>
        <v>0.010408811444637291</v>
      </c>
      <c r="L26" s="50">
        <f t="shared" si="11"/>
        <v>0.39128362897129</v>
      </c>
      <c r="M26" s="51">
        <f t="shared" si="12"/>
        <v>0.579757698488687</v>
      </c>
      <c r="N26" s="52">
        <f t="shared" si="13"/>
        <v>0.4110877295967559</v>
      </c>
      <c r="O26" s="1"/>
    </row>
    <row r="27" spans="1:15" s="33" customFormat="1" ht="15">
      <c r="A27" s="21" t="s">
        <v>16</v>
      </c>
      <c r="B27" s="45">
        <v>219.38</v>
      </c>
      <c r="C27" s="3">
        <v>4205.89</v>
      </c>
      <c r="D27" s="3">
        <v>3331.13</v>
      </c>
      <c r="E27" s="6">
        <f t="shared" si="7"/>
        <v>7756.400000000001</v>
      </c>
      <c r="F27" s="47">
        <f t="shared" si="8"/>
        <v>0.0005195953010974652</v>
      </c>
      <c r="G27" s="45">
        <v>539.56</v>
      </c>
      <c r="H27" s="3">
        <v>4682.48</v>
      </c>
      <c r="I27" s="3">
        <v>2643.18</v>
      </c>
      <c r="J27" s="6">
        <f t="shared" si="9"/>
        <v>7865.219999999999</v>
      </c>
      <c r="K27" s="7">
        <f t="shared" si="10"/>
        <v>0.0006074002922061217</v>
      </c>
      <c r="L27" s="50">
        <f t="shared" si="11"/>
        <v>-0.15257830273226536</v>
      </c>
      <c r="M27" s="51">
        <f t="shared" si="12"/>
        <v>0.26027360981847636</v>
      </c>
      <c r="N27" s="52">
        <f t="shared" si="13"/>
        <v>-0.013835595189962802</v>
      </c>
      <c r="O27" s="1"/>
    </row>
    <row r="28" spans="1:15" s="33" customFormat="1" ht="15">
      <c r="A28" s="21" t="s">
        <v>23</v>
      </c>
      <c r="B28" s="45">
        <v>2452.79</v>
      </c>
      <c r="C28" s="3">
        <v>3310.53</v>
      </c>
      <c r="D28" s="3">
        <v>109.85</v>
      </c>
      <c r="E28" s="6">
        <f t="shared" si="7"/>
        <v>5873.17</v>
      </c>
      <c r="F28" s="47">
        <f t="shared" si="8"/>
        <v>0.0003934391643734979</v>
      </c>
      <c r="G28" s="45">
        <v>1310.2</v>
      </c>
      <c r="H28" s="3">
        <v>2235.79</v>
      </c>
      <c r="I28" s="3">
        <v>0</v>
      </c>
      <c r="J28" s="6">
        <f t="shared" si="9"/>
        <v>3545.99</v>
      </c>
      <c r="K28" s="7">
        <f t="shared" si="10"/>
        <v>0.0002738429900447776</v>
      </c>
      <c r="L28" s="50">
        <f t="shared" si="11"/>
        <v>0.6253063319411505</v>
      </c>
      <c r="M28" s="51" t="str">
        <f t="shared" si="12"/>
        <v>0.00%</v>
      </c>
      <c r="N28" s="52">
        <f t="shared" si="13"/>
        <v>0.6562849867032903</v>
      </c>
      <c r="O28" s="1"/>
    </row>
    <row r="29" spans="1:15" s="33" customFormat="1" ht="15">
      <c r="A29" s="21" t="s">
        <v>13</v>
      </c>
      <c r="B29" s="45">
        <v>437884.14</v>
      </c>
      <c r="C29" s="3">
        <v>67890.97</v>
      </c>
      <c r="D29" s="3">
        <v>221332.7</v>
      </c>
      <c r="E29" s="6">
        <f t="shared" si="7"/>
        <v>727107.81</v>
      </c>
      <c r="F29" s="47">
        <f t="shared" si="8"/>
        <v>0.04870839583663407</v>
      </c>
      <c r="G29" s="45">
        <v>365560.26</v>
      </c>
      <c r="H29" s="3">
        <v>64517</v>
      </c>
      <c r="I29" s="3">
        <v>185529.63</v>
      </c>
      <c r="J29" s="6">
        <f t="shared" si="9"/>
        <v>615606.89</v>
      </c>
      <c r="K29" s="7">
        <f t="shared" si="10"/>
        <v>0.04754092128002801</v>
      </c>
      <c r="L29" s="50">
        <f t="shared" si="11"/>
        <v>0.17600988715376387</v>
      </c>
      <c r="M29" s="51">
        <f t="shared" si="12"/>
        <v>0.19297763920512323</v>
      </c>
      <c r="N29" s="52">
        <f t="shared" si="13"/>
        <v>0.18112357384434086</v>
      </c>
      <c r="O29" s="1"/>
    </row>
    <row r="30" spans="1:15" s="33" customFormat="1" ht="15">
      <c r="A30" s="21" t="s">
        <v>24</v>
      </c>
      <c r="B30" s="45">
        <v>25427.16</v>
      </c>
      <c r="C30" s="3">
        <v>4792.44</v>
      </c>
      <c r="D30" s="3">
        <v>0</v>
      </c>
      <c r="E30" s="6">
        <f t="shared" si="7"/>
        <v>30219.6</v>
      </c>
      <c r="F30" s="47">
        <f t="shared" si="8"/>
        <v>0.0020243878811104323</v>
      </c>
      <c r="G30" s="45">
        <v>18622.57</v>
      </c>
      <c r="H30" s="3">
        <v>3078.49</v>
      </c>
      <c r="I30" s="3">
        <v>0</v>
      </c>
      <c r="J30" s="6">
        <f t="shared" si="9"/>
        <v>21701.059999999998</v>
      </c>
      <c r="K30" s="7">
        <f t="shared" si="10"/>
        <v>0.0016758883013040424</v>
      </c>
      <c r="L30" s="50">
        <f t="shared" si="11"/>
        <v>0.3925402722263338</v>
      </c>
      <c r="M30" s="51" t="str">
        <f t="shared" si="12"/>
        <v>0.00%</v>
      </c>
      <c r="N30" s="52">
        <f t="shared" si="13"/>
        <v>0.3925402722263338</v>
      </c>
      <c r="O30" s="1"/>
    </row>
    <row r="31" spans="1:15" s="33" customFormat="1" ht="15">
      <c r="A31" s="21" t="s">
        <v>25</v>
      </c>
      <c r="B31" s="45">
        <v>256949.47</v>
      </c>
      <c r="C31" s="3">
        <v>106891.74</v>
      </c>
      <c r="D31" s="3">
        <v>14184.8</v>
      </c>
      <c r="E31" s="6">
        <f t="shared" si="7"/>
        <v>378026.01</v>
      </c>
      <c r="F31" s="47">
        <f t="shared" si="8"/>
        <v>0.02532367315876223</v>
      </c>
      <c r="G31" s="45">
        <v>221706.22</v>
      </c>
      <c r="H31" s="3">
        <v>65438</v>
      </c>
      <c r="I31" s="3">
        <v>16445.69</v>
      </c>
      <c r="J31" s="6">
        <f t="shared" si="9"/>
        <v>303589.91</v>
      </c>
      <c r="K31" s="7">
        <f t="shared" si="10"/>
        <v>0.02344506575084107</v>
      </c>
      <c r="L31" s="50">
        <f t="shared" si="11"/>
        <v>0.26710267753256556</v>
      </c>
      <c r="M31" s="51">
        <f t="shared" si="12"/>
        <v>-0.13747614116525364</v>
      </c>
      <c r="N31" s="52">
        <f t="shared" si="13"/>
        <v>0.24518634364363434</v>
      </c>
      <c r="O31" s="1"/>
    </row>
    <row r="32" spans="1:15" s="33" customFormat="1" ht="15">
      <c r="A32" s="21" t="s">
        <v>26</v>
      </c>
      <c r="B32" s="45">
        <v>8502.02</v>
      </c>
      <c r="C32" s="3">
        <v>9488.21</v>
      </c>
      <c r="D32" s="3">
        <v>5135.4</v>
      </c>
      <c r="E32" s="6">
        <f t="shared" si="7"/>
        <v>23125.629999999997</v>
      </c>
      <c r="F32" s="47">
        <f t="shared" si="8"/>
        <v>0.0015491682588467035</v>
      </c>
      <c r="G32" s="45">
        <v>7452.85</v>
      </c>
      <c r="H32" s="3">
        <v>15828.61</v>
      </c>
      <c r="I32" s="3">
        <v>3521.85</v>
      </c>
      <c r="J32" s="6">
        <f t="shared" si="9"/>
        <v>26803.309999999998</v>
      </c>
      <c r="K32" s="7">
        <f t="shared" si="10"/>
        <v>0.002069915186872238</v>
      </c>
      <c r="L32" s="50">
        <f t="shared" si="11"/>
        <v>-0.2272722586985524</v>
      </c>
      <c r="M32" s="51">
        <f t="shared" si="12"/>
        <v>0.4581540951488563</v>
      </c>
      <c r="N32" s="52">
        <f t="shared" si="13"/>
        <v>-0.13720991922266323</v>
      </c>
      <c r="O32" s="1"/>
    </row>
    <row r="33" spans="1:15" s="33" customFormat="1" ht="15">
      <c r="A33" s="21" t="s">
        <v>27</v>
      </c>
      <c r="B33" s="45">
        <v>1285879.09</v>
      </c>
      <c r="C33" s="3">
        <v>161041.94</v>
      </c>
      <c r="D33" s="3">
        <v>48404.91</v>
      </c>
      <c r="E33" s="6">
        <f t="shared" si="7"/>
        <v>1495325.94</v>
      </c>
      <c r="F33" s="47">
        <f t="shared" si="8"/>
        <v>0.10017074055401347</v>
      </c>
      <c r="G33" s="45">
        <v>1162980.27</v>
      </c>
      <c r="H33" s="3">
        <v>168631.09</v>
      </c>
      <c r="I33" s="3">
        <v>39578.02</v>
      </c>
      <c r="J33" s="6">
        <f t="shared" si="9"/>
        <v>1371189.3800000001</v>
      </c>
      <c r="K33" s="7">
        <f t="shared" si="10"/>
        <v>0.10589161270529382</v>
      </c>
      <c r="L33" s="50">
        <f t="shared" si="11"/>
        <v>0.08659408703151938</v>
      </c>
      <c r="M33" s="51">
        <f t="shared" si="12"/>
        <v>0.22302505279445528</v>
      </c>
      <c r="N33" s="52">
        <f t="shared" si="13"/>
        <v>0.09053203139598409</v>
      </c>
      <c r="O33" s="1"/>
    </row>
    <row r="34" spans="1:15" s="33" customFormat="1" ht="15">
      <c r="A34" s="21" t="s">
        <v>14</v>
      </c>
      <c r="B34" s="45">
        <v>36411.17</v>
      </c>
      <c r="C34" s="3">
        <v>32764.3</v>
      </c>
      <c r="D34" s="3">
        <v>8694.8</v>
      </c>
      <c r="E34" s="6">
        <f t="shared" si="7"/>
        <v>77870.27</v>
      </c>
      <c r="F34" s="47">
        <f t="shared" si="8"/>
        <v>0.005216469803928486</v>
      </c>
      <c r="G34" s="45">
        <v>25533.33</v>
      </c>
      <c r="H34" s="3">
        <v>25762.77</v>
      </c>
      <c r="I34" s="3">
        <v>8049.37</v>
      </c>
      <c r="J34" s="6">
        <f t="shared" si="9"/>
        <v>59345.47000000001</v>
      </c>
      <c r="K34" s="7">
        <f t="shared" si="10"/>
        <v>0.004583019396674173</v>
      </c>
      <c r="L34" s="50">
        <f t="shared" si="11"/>
        <v>0.34855222911683326</v>
      </c>
      <c r="M34" s="51">
        <f t="shared" si="12"/>
        <v>0.08018391501446698</v>
      </c>
      <c r="N34" s="52">
        <f t="shared" si="13"/>
        <v>0.31215187949476175</v>
      </c>
      <c r="O34" s="1"/>
    </row>
    <row r="35" spans="1:15" s="33" customFormat="1" ht="15">
      <c r="A35" s="21" t="s">
        <v>28</v>
      </c>
      <c r="B35" s="45">
        <v>1251621.35</v>
      </c>
      <c r="C35" s="3">
        <v>908388.82</v>
      </c>
      <c r="D35" s="14">
        <v>1529973.22</v>
      </c>
      <c r="E35" s="6">
        <f t="shared" si="7"/>
        <v>3689983.3899999997</v>
      </c>
      <c r="F35" s="47">
        <f t="shared" si="8"/>
        <v>0.24718916386103024</v>
      </c>
      <c r="G35" s="45">
        <v>1407043.37</v>
      </c>
      <c r="H35" s="3">
        <v>1005733.02</v>
      </c>
      <c r="I35" s="14">
        <v>1440715.82</v>
      </c>
      <c r="J35" s="6">
        <f t="shared" si="9"/>
        <v>3853492.21</v>
      </c>
      <c r="K35" s="7">
        <f t="shared" si="10"/>
        <v>0.2975901874795637</v>
      </c>
      <c r="L35" s="50">
        <f t="shared" si="11"/>
        <v>-0.10476156060197528</v>
      </c>
      <c r="M35" s="51">
        <f t="shared" si="12"/>
        <v>0.06195350863850435</v>
      </c>
      <c r="N35" s="52">
        <f t="shared" si="13"/>
        <v>-0.04243133529002263</v>
      </c>
      <c r="O35" s="1"/>
    </row>
    <row r="36" spans="1:15" s="33" customFormat="1" ht="15.75" thickBot="1">
      <c r="A36" s="22" t="s">
        <v>9</v>
      </c>
      <c r="B36" s="46">
        <v>29243.45</v>
      </c>
      <c r="C36" s="36">
        <v>8872.31</v>
      </c>
      <c r="D36" s="36">
        <v>6353.64</v>
      </c>
      <c r="E36" s="6">
        <f t="shared" si="7"/>
        <v>44469.4</v>
      </c>
      <c r="F36" s="47">
        <f t="shared" si="8"/>
        <v>0.0029789710797049683</v>
      </c>
      <c r="G36" s="46">
        <v>37271.18</v>
      </c>
      <c r="H36" s="36">
        <v>7976.39</v>
      </c>
      <c r="I36" s="36">
        <v>7044.05</v>
      </c>
      <c r="J36" s="6">
        <f t="shared" si="9"/>
        <v>52291.62</v>
      </c>
      <c r="K36" s="7">
        <f t="shared" si="10"/>
        <v>0.0040382780479034895</v>
      </c>
      <c r="L36" s="56">
        <f t="shared" si="11"/>
        <v>-0.15761752509582283</v>
      </c>
      <c r="M36" s="57">
        <f t="shared" si="12"/>
        <v>-0.09801321682838704</v>
      </c>
      <c r="N36" s="52">
        <f t="shared" si="13"/>
        <v>-0.14958840441355614</v>
      </c>
      <c r="O36" s="1"/>
    </row>
    <row r="37" spans="1:15" s="33" customFormat="1" ht="16.5" thickBot="1" thickTop="1">
      <c r="A37" s="15" t="s">
        <v>8</v>
      </c>
      <c r="B37" s="16">
        <f>SUM(B23:B36)</f>
        <v>8713045.439999998</v>
      </c>
      <c r="C37" s="16">
        <f>SUM(C23:C36)</f>
        <v>1478158.61</v>
      </c>
      <c r="D37" s="17">
        <f>SUM(D23:D36)</f>
        <v>4736567.59</v>
      </c>
      <c r="E37" s="17">
        <f>SUM(E23:E36)</f>
        <v>14927771.639999999</v>
      </c>
      <c r="F37" s="48">
        <f>IF(E$37=0,"0.00%",E37/E$37)</f>
        <v>1</v>
      </c>
      <c r="G37" s="16">
        <v>7192318.04</v>
      </c>
      <c r="H37" s="16">
        <v>1745162.89</v>
      </c>
      <c r="I37" s="17">
        <v>4495727.67</v>
      </c>
      <c r="J37" s="17">
        <f>SUM(J23:J36)</f>
        <v>12948989.49</v>
      </c>
      <c r="K37" s="18">
        <f>IF(J$37=0,"0.00%",J37/J$37)</f>
        <v>1</v>
      </c>
      <c r="L37" s="55">
        <f t="shared" si="11"/>
        <v>0.14027701203721588</v>
      </c>
      <c r="M37" s="54">
        <f t="shared" si="12"/>
        <v>0.05357084273745616</v>
      </c>
      <c r="N37" s="48">
        <f>IF(J37=0,"0.00%",E37/J37-1)</f>
        <v>0.15281363472633402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Mar 15-16</oddHeader>
    <oddFooter>&amp;LStatistics and Reference Materials/Ontario Land Border (Mar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2015-04-29T12:34:51Z</cp:lastPrinted>
  <dcterms:created xsi:type="dcterms:W3CDTF">2006-01-31T19:56:50Z</dcterms:created>
  <dcterms:modified xsi:type="dcterms:W3CDTF">2016-04-25T15:08:34Z</dcterms:modified>
  <cp:category/>
  <cp:version/>
  <cp:contentType/>
  <cp:contentStatus/>
</cp:coreProperties>
</file>