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<sst xmlns="http://schemas.openxmlformats.org/spreadsheetml/2006/main" count="90" uniqueCount="33">
  <si>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</si>
  <si>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</si>
  <si>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</si>
  <si>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</si>
  <si>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</si>
  <si>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</si>
  <si>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</si>
  <si>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</si>
  <si>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</si>
  <si>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</si>
  <si>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</si>
  <si>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</si>
  <si>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</si>
  <si>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</si>
  <si>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</si>
  <si>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</si>
  <si>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</si>
  <si>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</si>
  <si>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</si>
  <si>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</si>
  <si>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</si>
  <si>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</si>
  <si>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</si>
  <si>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</si>
  <si>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</si>
  <si>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</si>
  <si>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</si>
  <si>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</si>
  <si>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</si>
  <si>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Feb 14</t>
  </si>
  <si>
    <t>Jan - Feb 14</t>
  </si>
  <si>
    <t>Feb 15</t>
  </si>
  <si>
    <t>Jan - Feb 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</si>
</sst>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B16">
      <selection activeCell="E36" sqref="E36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10.421875" style="1" bestFit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5">
        <v>23869.41</v>
      </c>
      <c r="C4" s="5">
        <v>13352.04</v>
      </c>
      <c r="D4" s="6">
        <v>5461.5</v>
      </c>
      <c r="E4" s="6">
        <f>SUM(B4:D4)</f>
        <v>42682.95</v>
      </c>
      <c r="F4" s="47">
        <f>IF(E$18=0,"0.00%",E4/E$18)</f>
        <v>0.010938934662868431</v>
      </c>
      <c r="G4" s="5">
        <v>25948.94</v>
      </c>
      <c r="H4" s="5">
        <v>15520.52</v>
      </c>
      <c r="I4" s="6">
        <v>3558.31</v>
      </c>
      <c r="J4" s="6">
        <f>SUM(G4:I4)</f>
        <v>45027.77</v>
      </c>
      <c r="K4" s="7">
        <f>IF(J$18=0,"0.00%",J4/J$18)</f>
        <v>0.011488102567267004</v>
      </c>
      <c r="L4" s="50">
        <f>IF((G4+H4)=0,"0.00%",(B4+C4)/(G4+H4)-1)</f>
        <v>-0.10243707055746576</v>
      </c>
      <c r="M4" s="51">
        <f>IF(I4=0,"0.00%",D4/I4-1)</f>
        <v>0.5348578398172166</v>
      </c>
      <c r="N4" s="52">
        <f>IF(J4=0,"0.00%",E4/J4-1)</f>
        <v>-0.052074975065387386</v>
      </c>
      <c r="O4" s="1"/>
    </row>
    <row r="5" spans="1:15" s="33" customFormat="1" ht="15">
      <c r="A5" s="21" t="s">
        <v>21</v>
      </c>
      <c r="B5" s="2">
        <v>1159355.36</v>
      </c>
      <c r="C5" s="2">
        <v>0</v>
      </c>
      <c r="D5" s="3">
        <v>498987.99</v>
      </c>
      <c r="E5" s="6">
        <f aca="true" t="shared" si="0" ref="E5:E17">SUM(B5:D5)</f>
        <v>1658343.35</v>
      </c>
      <c r="F5" s="47">
        <f aca="true" t="shared" si="1" ref="F5:F17">IF(E$18=0,"0.00%",E5/E$18)</f>
        <v>0.42500599312494464</v>
      </c>
      <c r="G5" s="2">
        <v>1094750.68</v>
      </c>
      <c r="H5" s="2">
        <v>0</v>
      </c>
      <c r="I5" s="3">
        <v>513986.83</v>
      </c>
      <c r="J5" s="6">
        <f aca="true" t="shared" si="2" ref="J5:J17">SUM(G5:I5)</f>
        <v>1608737.51</v>
      </c>
      <c r="K5" s="7">
        <f aca="true" t="shared" si="3" ref="K5:K17">IF(J$18=0,"0.00%",J5/J$18)</f>
        <v>0.4104431891406065</v>
      </c>
      <c r="L5" s="50">
        <f aca="true" t="shared" si="4" ref="L5:L17">IF((G5+H5)=0,"0.00%",(B5+C5)/(G5+H5)-1)</f>
        <v>0.059013144435772436</v>
      </c>
      <c r="M5" s="51">
        <f aca="true" t="shared" si="5" ref="M5:M17">IF(I5=0,"0.00%",D5/I5-1)</f>
        <v>-0.029181370269740214</v>
      </c>
      <c r="N5" s="52">
        <f aca="true" t="shared" si="6" ref="N5:N17">IF(J5=0,"0.00%",E5/J5-1)</f>
        <v>0.03083526037756168</v>
      </c>
      <c r="O5" s="1"/>
    </row>
    <row r="6" spans="1:15" s="33" customFormat="1" ht="15">
      <c r="A6" s="21" t="s">
        <v>22</v>
      </c>
      <c r="B6" s="2">
        <v>1121.8</v>
      </c>
      <c r="C6" s="2">
        <v>0</v>
      </c>
      <c r="D6" s="3">
        <v>225992.5</v>
      </c>
      <c r="E6" s="6">
        <f t="shared" si="0"/>
        <v>227114.3</v>
      </c>
      <c r="F6" s="47">
        <f t="shared" si="1"/>
        <v>0.05820564156655291</v>
      </c>
      <c r="G6" s="2">
        <v>1056.9</v>
      </c>
      <c r="H6" s="2">
        <v>0</v>
      </c>
      <c r="I6" s="3">
        <v>241577.79</v>
      </c>
      <c r="J6" s="6">
        <f t="shared" si="2"/>
        <v>242634.69</v>
      </c>
      <c r="K6" s="7">
        <f t="shared" si="3"/>
        <v>0.06190429162041633</v>
      </c>
      <c r="L6" s="50">
        <f t="shared" si="4"/>
        <v>0.06140599867537122</v>
      </c>
      <c r="M6" s="51">
        <f t="shared" si="5"/>
        <v>-0.06451458141081601</v>
      </c>
      <c r="N6" s="52">
        <f t="shared" si="6"/>
        <v>-0.06396608003579374</v>
      </c>
      <c r="O6" s="1"/>
    </row>
    <row r="7" spans="1:15" s="33" customFormat="1" ht="15">
      <c r="A7" s="21" t="s">
        <v>15</v>
      </c>
      <c r="B7" s="2">
        <v>15223.49</v>
      </c>
      <c r="C7" s="2">
        <v>20477.66</v>
      </c>
      <c r="D7" s="3">
        <v>4212.96</v>
      </c>
      <c r="E7" s="6">
        <f t="shared" si="0"/>
        <v>39914.11</v>
      </c>
      <c r="F7" s="47">
        <f t="shared" si="1"/>
        <v>0.010229326731553079</v>
      </c>
      <c r="G7" s="2">
        <v>20885.91</v>
      </c>
      <c r="H7" s="2">
        <v>27524.77</v>
      </c>
      <c r="I7" s="3">
        <v>5261.8</v>
      </c>
      <c r="J7" s="6">
        <f t="shared" si="2"/>
        <v>53672.48</v>
      </c>
      <c r="K7" s="7">
        <f t="shared" si="3"/>
        <v>0.01369365960782839</v>
      </c>
      <c r="L7" s="50">
        <f t="shared" si="4"/>
        <v>-0.26253566361802805</v>
      </c>
      <c r="M7" s="51">
        <f t="shared" si="5"/>
        <v>-0.19933102740507058</v>
      </c>
      <c r="N7" s="52">
        <f t="shared" si="6"/>
        <v>-0.25633937541175666</v>
      </c>
      <c r="O7" s="1"/>
    </row>
    <row r="8" spans="1:15" s="33" customFormat="1" ht="15">
      <c r="A8" s="21" t="s">
        <v>16</v>
      </c>
      <c r="B8" s="2">
        <v>172.41</v>
      </c>
      <c r="C8" s="2">
        <v>1616.35</v>
      </c>
      <c r="D8" s="3">
        <v>648.34</v>
      </c>
      <c r="E8" s="6">
        <f t="shared" si="0"/>
        <v>2437.1</v>
      </c>
      <c r="F8" s="47">
        <f t="shared" si="1"/>
        <v>0.0006245884519902362</v>
      </c>
      <c r="G8" s="2">
        <v>150.55</v>
      </c>
      <c r="H8" s="2">
        <v>896.77</v>
      </c>
      <c r="I8" s="3">
        <v>860.54</v>
      </c>
      <c r="J8" s="6">
        <f t="shared" si="2"/>
        <v>1907.86</v>
      </c>
      <c r="K8" s="7">
        <f t="shared" si="3"/>
        <v>0.00048675942343993553</v>
      </c>
      <c r="L8" s="50">
        <f t="shared" si="4"/>
        <v>0.707940266585189</v>
      </c>
      <c r="M8" s="51">
        <f t="shared" si="5"/>
        <v>-0.24658935087270772</v>
      </c>
      <c r="N8" s="52">
        <f t="shared" si="6"/>
        <v>0.27739980921031937</v>
      </c>
      <c r="O8" s="1"/>
    </row>
    <row r="9" spans="1:15" s="33" customFormat="1" ht="15">
      <c r="A9" s="21" t="s">
        <v>23</v>
      </c>
      <c r="B9" s="2">
        <v>460</v>
      </c>
      <c r="C9" s="2">
        <v>592.14</v>
      </c>
      <c r="D9" s="3">
        <v>0</v>
      </c>
      <c r="E9" s="6">
        <f t="shared" si="0"/>
        <v>1052.1399999999999</v>
      </c>
      <c r="F9" s="47">
        <f t="shared" si="1"/>
        <v>0.0002696460932571528</v>
      </c>
      <c r="G9" s="2">
        <v>983.9</v>
      </c>
      <c r="H9" s="2">
        <v>818.44</v>
      </c>
      <c r="I9" s="3">
        <v>30</v>
      </c>
      <c r="J9" s="6">
        <f t="shared" si="2"/>
        <v>1832.3400000000001</v>
      </c>
      <c r="K9" s="7">
        <f t="shared" si="3"/>
        <v>0.0004674917247313386</v>
      </c>
      <c r="L9" s="50">
        <f t="shared" si="4"/>
        <v>-0.41623667010663923</v>
      </c>
      <c r="M9" s="51">
        <f t="shared" si="5"/>
        <v>-1</v>
      </c>
      <c r="N9" s="52">
        <f t="shared" si="6"/>
        <v>-0.4257943394784812</v>
      </c>
      <c r="O9" s="1"/>
    </row>
    <row r="10" spans="1:15" s="33" customFormat="1" ht="15">
      <c r="A10" s="21" t="s">
        <v>13</v>
      </c>
      <c r="B10" s="2">
        <v>107877.13</v>
      </c>
      <c r="C10" s="2">
        <v>20292.04</v>
      </c>
      <c r="D10" s="3">
        <v>53459.39</v>
      </c>
      <c r="E10" s="6">
        <f t="shared" si="0"/>
        <v>181628.56</v>
      </c>
      <c r="F10" s="47">
        <f t="shared" si="1"/>
        <v>0.04654839814846159</v>
      </c>
      <c r="G10" s="2">
        <v>99562.7</v>
      </c>
      <c r="H10" s="2">
        <v>18275.21</v>
      </c>
      <c r="I10" s="3">
        <v>48766.83</v>
      </c>
      <c r="J10" s="6">
        <f t="shared" si="2"/>
        <v>166604.74</v>
      </c>
      <c r="K10" s="7">
        <f t="shared" si="3"/>
        <v>0.04250648747012903</v>
      </c>
      <c r="L10" s="50">
        <f t="shared" si="4"/>
        <v>0.08767348300729383</v>
      </c>
      <c r="M10" s="51">
        <f t="shared" si="5"/>
        <v>0.09622442139462417</v>
      </c>
      <c r="N10" s="52">
        <f t="shared" si="6"/>
        <v>0.09017642595282704</v>
      </c>
      <c r="O10" s="1"/>
    </row>
    <row r="11" spans="1:15" s="33" customFormat="1" ht="15">
      <c r="A11" s="21" t="s">
        <v>24</v>
      </c>
      <c r="B11" s="2">
        <v>5228.61</v>
      </c>
      <c r="C11" s="2">
        <v>618.62</v>
      </c>
      <c r="D11" s="3">
        <v>0</v>
      </c>
      <c r="E11" s="6">
        <f t="shared" si="0"/>
        <v>5847.23</v>
      </c>
      <c r="F11" s="47">
        <f t="shared" si="1"/>
        <v>0.00149854841169048</v>
      </c>
      <c r="G11" s="2">
        <v>8609.26</v>
      </c>
      <c r="H11" s="2">
        <v>1295.2</v>
      </c>
      <c r="I11" s="3">
        <v>0</v>
      </c>
      <c r="J11" s="6">
        <f t="shared" si="2"/>
        <v>9904.460000000001</v>
      </c>
      <c r="K11" s="7">
        <f t="shared" si="3"/>
        <v>0.0025269617472371687</v>
      </c>
      <c r="L11" s="50">
        <f t="shared" si="4"/>
        <v>-0.4096366687330759</v>
      </c>
      <c r="M11" s="51" t="str">
        <f t="shared" si="5"/>
        <v>0.00%</v>
      </c>
      <c r="N11" s="52">
        <f t="shared" si="6"/>
        <v>-0.4096366687330759</v>
      </c>
      <c r="O11" s="1"/>
    </row>
    <row r="12" spans="1:15" s="33" customFormat="1" ht="15">
      <c r="A12" s="21" t="s">
        <v>25</v>
      </c>
      <c r="B12" s="2">
        <v>70857.58</v>
      </c>
      <c r="C12" s="2">
        <v>20801.22</v>
      </c>
      <c r="D12" s="3">
        <v>8134.36</v>
      </c>
      <c r="E12" s="6">
        <f t="shared" si="0"/>
        <v>99793.16</v>
      </c>
      <c r="F12" s="47">
        <f t="shared" si="1"/>
        <v>0.025575337624067114</v>
      </c>
      <c r="G12" s="2">
        <v>70129.55</v>
      </c>
      <c r="H12" s="2">
        <v>25442.05</v>
      </c>
      <c r="I12" s="3">
        <v>9442.06</v>
      </c>
      <c r="J12" s="6">
        <f t="shared" si="2"/>
        <v>105013.66</v>
      </c>
      <c r="K12" s="7">
        <f t="shared" si="3"/>
        <v>0.026792525968843326</v>
      </c>
      <c r="L12" s="50">
        <f t="shared" si="4"/>
        <v>-0.040941032691720114</v>
      </c>
      <c r="M12" s="51">
        <f t="shared" si="5"/>
        <v>-0.13849731944088473</v>
      </c>
      <c r="N12" s="52">
        <f t="shared" si="6"/>
        <v>-0.04971258024908376</v>
      </c>
      <c r="O12" s="1"/>
    </row>
    <row r="13" spans="1:15" s="33" customFormat="1" ht="15">
      <c r="A13" s="21" t="s">
        <v>26</v>
      </c>
      <c r="B13" s="2">
        <v>2043.31</v>
      </c>
      <c r="C13" s="2">
        <v>4965.24</v>
      </c>
      <c r="D13" s="3">
        <v>1250.08</v>
      </c>
      <c r="E13" s="6">
        <f t="shared" si="0"/>
        <v>8258.63</v>
      </c>
      <c r="F13" s="47">
        <f t="shared" si="1"/>
        <v>0.0021165503784252282</v>
      </c>
      <c r="G13" s="2">
        <v>3324.83</v>
      </c>
      <c r="H13" s="2">
        <v>5460.76</v>
      </c>
      <c r="I13" s="3">
        <v>726.38</v>
      </c>
      <c r="J13" s="6">
        <f t="shared" si="2"/>
        <v>9511.97</v>
      </c>
      <c r="K13" s="7">
        <f t="shared" si="3"/>
        <v>0.0024268243125690372</v>
      </c>
      <c r="L13" s="50">
        <f t="shared" si="4"/>
        <v>-0.20226757679336282</v>
      </c>
      <c r="M13" s="51">
        <f t="shared" si="5"/>
        <v>0.7209724937360609</v>
      </c>
      <c r="N13" s="52">
        <f t="shared" si="6"/>
        <v>-0.13176450304195664</v>
      </c>
      <c r="O13" s="1"/>
    </row>
    <row r="14" spans="1:15" s="33" customFormat="1" ht="15">
      <c r="A14" s="21" t="s">
        <v>27</v>
      </c>
      <c r="B14" s="2">
        <v>333589.02</v>
      </c>
      <c r="C14" s="2">
        <v>51834.75</v>
      </c>
      <c r="D14" s="3">
        <v>11185.18</v>
      </c>
      <c r="E14" s="6">
        <f t="shared" si="0"/>
        <v>396608.95</v>
      </c>
      <c r="F14" s="47">
        <f t="shared" si="1"/>
        <v>0.10164431911943417</v>
      </c>
      <c r="G14" s="2">
        <v>371943.14</v>
      </c>
      <c r="H14" s="2">
        <v>44585.04</v>
      </c>
      <c r="I14" s="3">
        <v>13734.56</v>
      </c>
      <c r="J14" s="6">
        <f t="shared" si="2"/>
        <v>430262.74</v>
      </c>
      <c r="K14" s="7">
        <f t="shared" si="3"/>
        <v>0.10977453442605165</v>
      </c>
      <c r="L14" s="50">
        <f t="shared" si="4"/>
        <v>-0.0746754037145817</v>
      </c>
      <c r="M14" s="51">
        <f t="shared" si="5"/>
        <v>-0.1856178865577055</v>
      </c>
      <c r="N14" s="52">
        <f t="shared" si="6"/>
        <v>-0.078216835601428</v>
      </c>
      <c r="O14" s="1"/>
    </row>
    <row r="15" spans="1:15" s="33" customFormat="1" ht="15">
      <c r="A15" s="21" t="s">
        <v>14</v>
      </c>
      <c r="B15" s="2">
        <v>6436.98</v>
      </c>
      <c r="C15" s="2">
        <v>6163.41</v>
      </c>
      <c r="D15" s="3">
        <v>2086.89</v>
      </c>
      <c r="E15" s="6">
        <f t="shared" si="0"/>
        <v>14687.279999999999</v>
      </c>
      <c r="F15" s="47">
        <f t="shared" si="1"/>
        <v>0.003764107126973516</v>
      </c>
      <c r="G15" s="2">
        <v>6737.06</v>
      </c>
      <c r="H15" s="2">
        <v>6936.29</v>
      </c>
      <c r="I15" s="3">
        <v>1185.69</v>
      </c>
      <c r="J15" s="6">
        <f t="shared" si="2"/>
        <v>14859.04</v>
      </c>
      <c r="K15" s="7">
        <f t="shared" si="3"/>
        <v>0.0037910421851031734</v>
      </c>
      <c r="L15" s="50">
        <f t="shared" si="4"/>
        <v>-0.07847089411153818</v>
      </c>
      <c r="M15" s="51">
        <f t="shared" si="5"/>
        <v>0.760063760342079</v>
      </c>
      <c r="N15" s="52">
        <f t="shared" si="6"/>
        <v>-0.011559293197945575</v>
      </c>
      <c r="O15" s="1"/>
    </row>
    <row r="16" spans="1:15" s="33" customFormat="1" ht="15">
      <c r="A16" s="21" t="s">
        <v>28</v>
      </c>
      <c r="B16" s="2">
        <v>441231.64</v>
      </c>
      <c r="C16" s="2">
        <v>310364.68</v>
      </c>
      <c r="D16" s="14">
        <v>455647.03</v>
      </c>
      <c r="E16" s="6">
        <f t="shared" si="0"/>
        <v>1207243.35</v>
      </c>
      <c r="F16" s="47">
        <f t="shared" si="1"/>
        <v>0.30939651846539207</v>
      </c>
      <c r="G16" s="2">
        <v>448597.48</v>
      </c>
      <c r="H16" s="2">
        <v>331672.14</v>
      </c>
      <c r="I16" s="14">
        <v>435780.42</v>
      </c>
      <c r="J16" s="6">
        <f t="shared" si="2"/>
        <v>1216050.04</v>
      </c>
      <c r="K16" s="7">
        <f t="shared" si="3"/>
        <v>0.3102553732163317</v>
      </c>
      <c r="L16" s="50">
        <f t="shared" si="4"/>
        <v>-0.036747938488236875</v>
      </c>
      <c r="M16" s="51">
        <f t="shared" si="5"/>
        <v>0.045588578761753595</v>
      </c>
      <c r="N16" s="52">
        <f t="shared" si="6"/>
        <v>-0.007242045730289193</v>
      </c>
      <c r="O16" s="1"/>
    </row>
    <row r="17" spans="1:15" s="33" customFormat="1" ht="15.75" thickBot="1">
      <c r="A17" s="22" t="s">
        <v>9</v>
      </c>
      <c r="B17" s="2">
        <v>11216.37</v>
      </c>
      <c r="C17" s="2">
        <v>2145.96</v>
      </c>
      <c r="D17" s="36">
        <v>2955.89</v>
      </c>
      <c r="E17" s="6">
        <f t="shared" si="0"/>
        <v>16318.220000000001</v>
      </c>
      <c r="F17" s="47">
        <f t="shared" si="1"/>
        <v>0.00418209009438928</v>
      </c>
      <c r="G17" s="2">
        <v>9702.05</v>
      </c>
      <c r="H17" s="2">
        <v>1384.16</v>
      </c>
      <c r="I17" s="36">
        <v>2407.72</v>
      </c>
      <c r="J17" s="6">
        <f t="shared" si="2"/>
        <v>13493.929999999998</v>
      </c>
      <c r="K17" s="7">
        <f t="shared" si="3"/>
        <v>0.003442756589445163</v>
      </c>
      <c r="L17" s="50">
        <f t="shared" si="4"/>
        <v>0.20531092230798476</v>
      </c>
      <c r="M17" s="51">
        <f t="shared" si="5"/>
        <v>0.22767182230491922</v>
      </c>
      <c r="N17" s="52">
        <f t="shared" si="6"/>
        <v>0.20930077449638484</v>
      </c>
      <c r="O17" s="1"/>
    </row>
    <row r="18" spans="1:15" s="33" customFormat="1" ht="16.5" thickBot="1" thickTop="1">
      <c r="A18" s="15" t="s">
        <v>8</v>
      </c>
      <c r="B18" s="16">
        <f>SUM(B4:B17)</f>
        <v>2178683.1100000003</v>
      </c>
      <c r="C18" s="16">
        <f>SUM(C4:C17)</f>
        <v>453224.11000000004</v>
      </c>
      <c r="D18" s="16">
        <f>SUM(D4:D17)</f>
        <v>1270022.1099999999</v>
      </c>
      <c r="E18" s="17">
        <f>SUM(E4:E17)</f>
        <v>3901929.3300000005</v>
      </c>
      <c r="F18" s="48">
        <f>IF(E$18=0,"0.00%",E18/E$18)</f>
        <v>1</v>
      </c>
      <c r="G18" s="16">
        <f>SUM(G4:G17)</f>
        <v>2162382.9499999997</v>
      </c>
      <c r="H18" s="16">
        <f>SUM(H4:H17)</f>
        <v>479811.35</v>
      </c>
      <c r="I18" s="17">
        <f>SUM(I4:I17)</f>
        <v>1277318.9300000002</v>
      </c>
      <c r="J18" s="17">
        <f>SUM(J4:J17)</f>
        <v>3919513.230000001</v>
      </c>
      <c r="K18" s="18">
        <f>IF(J$18=0,"0.00%",J18/J$18)</f>
        <v>1</v>
      </c>
      <c r="L18" s="53">
        <f>IF(H18=0,"0.00%",(B18+C18)/(G18+H18)-1)</f>
        <v>-0.0038933851306846012</v>
      </c>
      <c r="M18" s="54">
        <f>IF(I18=0,"0.00%",D18/I18-1)</f>
        <v>-0.0057126061695494945</v>
      </c>
      <c r="N18" s="48">
        <f>IF(J18=0,"0.00%",E18/J18-1)</f>
        <v>-0.004486245859667726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48666.84</v>
      </c>
      <c r="C23" s="5">
        <v>29289.42</v>
      </c>
      <c r="D23" s="6">
        <v>10565.8</v>
      </c>
      <c r="E23" s="6">
        <f>SUM(B23:D23)</f>
        <v>88522.06</v>
      </c>
      <c r="F23" s="47">
        <f>IF(E$37=0,"0.00%",E23/E$37)</f>
        <v>0.011127990866922836</v>
      </c>
      <c r="G23" s="44">
        <v>47024.71</v>
      </c>
      <c r="H23" s="5">
        <v>28012.32</v>
      </c>
      <c r="I23" s="6">
        <v>7599.59</v>
      </c>
      <c r="J23" s="6">
        <f>SUM(G23:I23)</f>
        <v>82636.62</v>
      </c>
      <c r="K23" s="7">
        <f>IF(J$37=0,"0.00%",J23/J$37)</f>
        <v>0.01073981488142636</v>
      </c>
      <c r="L23" s="50">
        <f>IF((G23+H23)=0,"0.00",(B23+C23)/(G23+H23)-1)</f>
        <v>0.03890385853491263</v>
      </c>
      <c r="M23" s="51">
        <f>IF(I23=0,"0.00%",D23/I23-1)</f>
        <v>0.39031184577062694</v>
      </c>
      <c r="N23" s="52">
        <f>IF(J23=0,"0.00%",E23/J23-1)</f>
        <v>0.07122072514582523</v>
      </c>
      <c r="O23" s="1"/>
    </row>
    <row r="24" spans="1:15" s="33" customFormat="1" ht="15">
      <c r="A24" s="21" t="s">
        <v>21</v>
      </c>
      <c r="B24" s="45">
        <v>2373355.54</v>
      </c>
      <c r="C24" s="2">
        <v>0</v>
      </c>
      <c r="D24" s="3">
        <v>1037508.77</v>
      </c>
      <c r="E24" s="6">
        <f aca="true" t="shared" si="7" ref="E24:E36">SUM(B24:D24)</f>
        <v>3410864.31</v>
      </c>
      <c r="F24" s="47">
        <f aca="true" t="shared" si="8" ref="F24:F36">IF(E$37=0,"0.00%",E24/E$37)</f>
        <v>0.4287752328627809</v>
      </c>
      <c r="G24" s="45">
        <v>2168608.15</v>
      </c>
      <c r="H24" s="2">
        <v>0</v>
      </c>
      <c r="I24" s="3">
        <v>1037649.71</v>
      </c>
      <c r="J24" s="6">
        <f aca="true" t="shared" si="9" ref="J24:J36">SUM(G24:I24)</f>
        <v>3206257.86</v>
      </c>
      <c r="K24" s="7">
        <f aca="true" t="shared" si="10" ref="K24:K36">IF(J$37=0,"0.00%",J24/J$37)</f>
        <v>0.41669922945200605</v>
      </c>
      <c r="L24" s="50">
        <f aca="true" t="shared" si="11" ref="L24:L37">IF((G24+H24)=0,"0.00",(B24+C24)/(G24+H24)-1)</f>
        <v>0.09441419373066551</v>
      </c>
      <c r="M24" s="51">
        <f aca="true" t="shared" si="12" ref="M24:M37">IF(I24=0,"0.00%",D24/I24-1)</f>
        <v>-0.00013582618357788068</v>
      </c>
      <c r="N24" s="52">
        <f aca="true" t="shared" si="13" ref="N24:N36">IF(J24=0,"0.00%",E24/J24-1)</f>
        <v>0.06381472075362038</v>
      </c>
      <c r="O24" s="1"/>
    </row>
    <row r="25" spans="1:15" s="33" customFormat="1" ht="15">
      <c r="A25" s="21" t="s">
        <v>22</v>
      </c>
      <c r="B25" s="45">
        <v>2333.97</v>
      </c>
      <c r="C25" s="2">
        <v>0</v>
      </c>
      <c r="D25" s="3">
        <v>449809.57</v>
      </c>
      <c r="E25" s="6">
        <f t="shared" si="7"/>
        <v>452143.54</v>
      </c>
      <c r="F25" s="47">
        <f t="shared" si="8"/>
        <v>0.05683836530304604</v>
      </c>
      <c r="G25" s="45">
        <v>1865.13</v>
      </c>
      <c r="H25" s="2">
        <v>0</v>
      </c>
      <c r="I25" s="3">
        <v>478129.25</v>
      </c>
      <c r="J25" s="6">
        <f t="shared" si="9"/>
        <v>479994.38</v>
      </c>
      <c r="K25" s="7">
        <f t="shared" si="10"/>
        <v>0.062382159208895754</v>
      </c>
      <c r="L25" s="50">
        <f t="shared" si="11"/>
        <v>0.2513712180920362</v>
      </c>
      <c r="M25" s="51">
        <f t="shared" si="12"/>
        <v>-0.05923017677751363</v>
      </c>
      <c r="N25" s="52">
        <f t="shared" si="13"/>
        <v>-0.058023262689034016</v>
      </c>
      <c r="O25" s="1"/>
    </row>
    <row r="26" spans="1:15" s="33" customFormat="1" ht="15">
      <c r="A26" s="21" t="s">
        <v>15</v>
      </c>
      <c r="B26" s="45">
        <v>31121.58</v>
      </c>
      <c r="C26" s="3">
        <v>46610.64</v>
      </c>
      <c r="D26" s="3">
        <v>8845.47</v>
      </c>
      <c r="E26" s="6">
        <f t="shared" si="7"/>
        <v>86577.69</v>
      </c>
      <c r="F26" s="47">
        <f t="shared" si="8"/>
        <v>0.010883566690599797</v>
      </c>
      <c r="G26" s="45">
        <v>33729.01</v>
      </c>
      <c r="H26" s="3">
        <v>56545.5</v>
      </c>
      <c r="I26" s="3">
        <v>10712.23</v>
      </c>
      <c r="J26" s="6">
        <f t="shared" si="9"/>
        <v>100986.74</v>
      </c>
      <c r="K26" s="7">
        <f t="shared" si="10"/>
        <v>0.01312467636114273</v>
      </c>
      <c r="L26" s="50">
        <f t="shared" si="11"/>
        <v>-0.13893501055835145</v>
      </c>
      <c r="M26" s="51">
        <f t="shared" si="12"/>
        <v>-0.17426436885690466</v>
      </c>
      <c r="N26" s="52">
        <f t="shared" si="13"/>
        <v>-0.14268259377419257</v>
      </c>
      <c r="O26" s="1"/>
    </row>
    <row r="27" spans="1:15" s="33" customFormat="1" ht="15">
      <c r="A27" s="21" t="s">
        <v>16</v>
      </c>
      <c r="B27" s="45">
        <v>212.31</v>
      </c>
      <c r="C27" s="3">
        <v>2746.9</v>
      </c>
      <c r="D27" s="3">
        <v>1355.74</v>
      </c>
      <c r="E27" s="6">
        <f t="shared" si="7"/>
        <v>4314.95</v>
      </c>
      <c r="F27" s="47">
        <f t="shared" si="8"/>
        <v>0.0005424266469988237</v>
      </c>
      <c r="G27" s="45">
        <v>305.1</v>
      </c>
      <c r="H27" s="3">
        <v>2967.25</v>
      </c>
      <c r="I27" s="3">
        <v>1617.52</v>
      </c>
      <c r="J27" s="6">
        <f t="shared" si="9"/>
        <v>4889.87</v>
      </c>
      <c r="K27" s="7">
        <f t="shared" si="10"/>
        <v>0.0006355087925212855</v>
      </c>
      <c r="L27" s="50">
        <f t="shared" si="11"/>
        <v>-0.0956926979082311</v>
      </c>
      <c r="M27" s="51">
        <f t="shared" si="12"/>
        <v>-0.1618403481873485</v>
      </c>
      <c r="N27" s="52">
        <f t="shared" si="13"/>
        <v>-0.1175736778278359</v>
      </c>
      <c r="O27" s="1"/>
    </row>
    <row r="28" spans="1:15" s="33" customFormat="1" ht="15">
      <c r="A28" s="21" t="s">
        <v>23</v>
      </c>
      <c r="B28" s="45">
        <v>871.1</v>
      </c>
      <c r="C28" s="3">
        <v>1299.09</v>
      </c>
      <c r="D28" s="3">
        <v>0</v>
      </c>
      <c r="E28" s="6">
        <f t="shared" si="7"/>
        <v>2170.19</v>
      </c>
      <c r="F28" s="47">
        <f t="shared" si="8"/>
        <v>0.00027281170930146985</v>
      </c>
      <c r="G28" s="45">
        <v>2071.47</v>
      </c>
      <c r="H28" s="3">
        <v>1567.03</v>
      </c>
      <c r="I28" s="3">
        <v>50</v>
      </c>
      <c r="J28" s="6">
        <f t="shared" si="9"/>
        <v>3688.5</v>
      </c>
      <c r="K28" s="7">
        <f t="shared" si="10"/>
        <v>0.0004793735173357904</v>
      </c>
      <c r="L28" s="50">
        <f t="shared" si="11"/>
        <v>-0.4035481654527965</v>
      </c>
      <c r="M28" s="51">
        <f t="shared" si="12"/>
        <v>-1</v>
      </c>
      <c r="N28" s="52">
        <f t="shared" si="13"/>
        <v>-0.41163345533414664</v>
      </c>
      <c r="O28" s="1"/>
    </row>
    <row r="29" spans="1:15" s="33" customFormat="1" ht="15">
      <c r="A29" s="21" t="s">
        <v>13</v>
      </c>
      <c r="B29" s="45">
        <v>210807.9</v>
      </c>
      <c r="C29" s="3">
        <v>39604.57</v>
      </c>
      <c r="D29" s="3">
        <v>111741.5</v>
      </c>
      <c r="E29" s="6">
        <f t="shared" si="7"/>
        <v>362153.97</v>
      </c>
      <c r="F29" s="47">
        <f t="shared" si="8"/>
        <v>0.0455258956985394</v>
      </c>
      <c r="G29" s="45">
        <v>187987.47</v>
      </c>
      <c r="H29" s="3">
        <v>34674</v>
      </c>
      <c r="I29" s="3">
        <v>99004.98</v>
      </c>
      <c r="J29" s="6">
        <f t="shared" si="9"/>
        <v>321666.45</v>
      </c>
      <c r="K29" s="7">
        <f t="shared" si="10"/>
        <v>0.04180517216901645</v>
      </c>
      <c r="L29" s="50">
        <f t="shared" si="11"/>
        <v>0.12463314824967253</v>
      </c>
      <c r="M29" s="51">
        <f t="shared" si="12"/>
        <v>0.128645245926013</v>
      </c>
      <c r="N29" s="52">
        <f t="shared" si="13"/>
        <v>0.12586802260540364</v>
      </c>
      <c r="O29" s="1"/>
    </row>
    <row r="30" spans="1:15" s="33" customFormat="1" ht="15">
      <c r="A30" s="21" t="s">
        <v>24</v>
      </c>
      <c r="B30" s="45">
        <v>11173.93</v>
      </c>
      <c r="C30" s="3">
        <v>1671.28</v>
      </c>
      <c r="D30" s="3">
        <v>0</v>
      </c>
      <c r="E30" s="6">
        <f t="shared" si="7"/>
        <v>12845.210000000001</v>
      </c>
      <c r="F30" s="47">
        <f t="shared" si="8"/>
        <v>0.0016147543286239147</v>
      </c>
      <c r="G30" s="45">
        <v>14437.82</v>
      </c>
      <c r="H30" s="3">
        <v>2474.67</v>
      </c>
      <c r="I30" s="3">
        <v>99.94</v>
      </c>
      <c r="J30" s="6">
        <f t="shared" si="9"/>
        <v>17012.429999999997</v>
      </c>
      <c r="K30" s="7">
        <f t="shared" si="10"/>
        <v>0.002211009463882044</v>
      </c>
      <c r="L30" s="50">
        <f t="shared" si="11"/>
        <v>-0.240489720910404</v>
      </c>
      <c r="M30" s="51">
        <f t="shared" si="12"/>
        <v>-1</v>
      </c>
      <c r="N30" s="52">
        <f t="shared" si="13"/>
        <v>-0.24495148547268064</v>
      </c>
      <c r="O30" s="1"/>
    </row>
    <row r="31" spans="1:15" s="33" customFormat="1" ht="15">
      <c r="A31" s="21" t="s">
        <v>25</v>
      </c>
      <c r="B31" s="45">
        <v>132397.79</v>
      </c>
      <c r="C31" s="3">
        <v>41015.39</v>
      </c>
      <c r="D31" s="3">
        <v>11942.4</v>
      </c>
      <c r="E31" s="6">
        <f t="shared" si="7"/>
        <v>185355.58</v>
      </c>
      <c r="F31" s="47">
        <f t="shared" si="8"/>
        <v>0.02330080435739052</v>
      </c>
      <c r="G31" s="45">
        <v>125306.86</v>
      </c>
      <c r="H31" s="3">
        <v>50097.81</v>
      </c>
      <c r="I31" s="3">
        <v>13018.64</v>
      </c>
      <c r="J31" s="6">
        <f t="shared" si="9"/>
        <v>188423.31</v>
      </c>
      <c r="K31" s="7">
        <f t="shared" si="10"/>
        <v>0.024488313640437038</v>
      </c>
      <c r="L31" s="50">
        <f t="shared" si="11"/>
        <v>-0.011353688587652733</v>
      </c>
      <c r="M31" s="51">
        <f t="shared" si="12"/>
        <v>-0.08266915745423487</v>
      </c>
      <c r="N31" s="52">
        <f t="shared" si="13"/>
        <v>-0.01628105354905407</v>
      </c>
      <c r="O31" s="1"/>
    </row>
    <row r="32" spans="1:15" s="33" customFormat="1" ht="15">
      <c r="A32" s="21" t="s">
        <v>26</v>
      </c>
      <c r="B32" s="45">
        <v>4463.38</v>
      </c>
      <c r="C32" s="3">
        <v>9744.18</v>
      </c>
      <c r="D32" s="3">
        <v>2245.36</v>
      </c>
      <c r="E32" s="6">
        <f t="shared" si="7"/>
        <v>16452.920000000002</v>
      </c>
      <c r="F32" s="47">
        <f t="shared" si="8"/>
        <v>0.0020682747723472783</v>
      </c>
      <c r="G32" s="45">
        <v>5642.18</v>
      </c>
      <c r="H32" s="3">
        <v>10757.25</v>
      </c>
      <c r="I32" s="3">
        <v>1399.3</v>
      </c>
      <c r="J32" s="6">
        <f t="shared" si="9"/>
        <v>17798.73</v>
      </c>
      <c r="K32" s="7">
        <f t="shared" si="10"/>
        <v>0.0023132004349220693</v>
      </c>
      <c r="L32" s="50">
        <f t="shared" si="11"/>
        <v>-0.13365525509118303</v>
      </c>
      <c r="M32" s="51">
        <f t="shared" si="12"/>
        <v>0.6046308868720076</v>
      </c>
      <c r="N32" s="52">
        <f t="shared" si="13"/>
        <v>-0.07561269820936645</v>
      </c>
      <c r="O32" s="1"/>
    </row>
    <row r="33" spans="1:15" s="33" customFormat="1" ht="15">
      <c r="A33" s="21" t="s">
        <v>27</v>
      </c>
      <c r="B33" s="45">
        <v>679043.99</v>
      </c>
      <c r="C33" s="3">
        <v>115536.72</v>
      </c>
      <c r="D33" s="3">
        <v>24094.49</v>
      </c>
      <c r="E33" s="6">
        <f t="shared" si="7"/>
        <v>818675.2</v>
      </c>
      <c r="F33" s="47">
        <f t="shared" si="8"/>
        <v>0.10291457461085096</v>
      </c>
      <c r="G33" s="45">
        <v>702298.42</v>
      </c>
      <c r="H33" s="3">
        <v>95177.96</v>
      </c>
      <c r="I33" s="3">
        <v>27460.58</v>
      </c>
      <c r="J33" s="6">
        <f t="shared" si="9"/>
        <v>824936.96</v>
      </c>
      <c r="K33" s="7">
        <f t="shared" si="10"/>
        <v>0.10721239856187996</v>
      </c>
      <c r="L33" s="50">
        <f t="shared" si="11"/>
        <v>-0.003631041711856131</v>
      </c>
      <c r="M33" s="51">
        <f t="shared" si="12"/>
        <v>-0.12257898412924995</v>
      </c>
      <c r="N33" s="52">
        <f t="shared" si="13"/>
        <v>-0.0075905921344583405</v>
      </c>
      <c r="O33" s="1"/>
    </row>
    <row r="34" spans="1:15" s="33" customFormat="1" ht="15">
      <c r="A34" s="21" t="s">
        <v>14</v>
      </c>
      <c r="B34" s="45">
        <v>14736.47</v>
      </c>
      <c r="C34" s="3">
        <v>15994.12</v>
      </c>
      <c r="D34" s="3">
        <v>4471.08</v>
      </c>
      <c r="E34" s="6">
        <f t="shared" si="7"/>
        <v>35201.67</v>
      </c>
      <c r="F34" s="47">
        <f t="shared" si="8"/>
        <v>0.004425155291917423</v>
      </c>
      <c r="G34" s="45">
        <v>13251.4</v>
      </c>
      <c r="H34" s="3">
        <v>13692.98</v>
      </c>
      <c r="I34" s="3">
        <v>2533.04</v>
      </c>
      <c r="J34" s="6">
        <f t="shared" si="9"/>
        <v>29477.42</v>
      </c>
      <c r="K34" s="7">
        <f t="shared" si="10"/>
        <v>0.0038310138287608445</v>
      </c>
      <c r="L34" s="50">
        <f t="shared" si="11"/>
        <v>0.14051947010842336</v>
      </c>
      <c r="M34" s="51">
        <f t="shared" si="12"/>
        <v>0.7651043805072166</v>
      </c>
      <c r="N34" s="52">
        <f t="shared" si="13"/>
        <v>0.19419101128931904</v>
      </c>
      <c r="O34" s="1"/>
    </row>
    <row r="35" spans="1:15" s="33" customFormat="1" ht="15">
      <c r="A35" s="21" t="s">
        <v>28</v>
      </c>
      <c r="B35" s="45">
        <v>902698.41</v>
      </c>
      <c r="C35" s="3">
        <v>631162.69</v>
      </c>
      <c r="D35" s="14">
        <v>912196.19</v>
      </c>
      <c r="E35" s="6">
        <f t="shared" si="7"/>
        <v>2446057.29</v>
      </c>
      <c r="F35" s="47">
        <f t="shared" si="8"/>
        <v>0.3074906207909082</v>
      </c>
      <c r="G35" s="45">
        <v>899256.46</v>
      </c>
      <c r="H35" s="3">
        <v>633394.71</v>
      </c>
      <c r="I35" s="14">
        <v>853586.49</v>
      </c>
      <c r="J35" s="6">
        <f t="shared" si="9"/>
        <v>2386237.66</v>
      </c>
      <c r="K35" s="7">
        <f t="shared" si="10"/>
        <v>0.310125834424109</v>
      </c>
      <c r="L35" s="50">
        <f t="shared" si="11"/>
        <v>0.0007894359941018614</v>
      </c>
      <c r="M35" s="51">
        <f t="shared" si="12"/>
        <v>0.06866287211270183</v>
      </c>
      <c r="N35" s="52">
        <f t="shared" si="13"/>
        <v>0.02506859689742713</v>
      </c>
      <c r="O35" s="1"/>
    </row>
    <row r="36" spans="1:15" s="33" customFormat="1" ht="15.75" thickBot="1">
      <c r="A36" s="22" t="s">
        <v>9</v>
      </c>
      <c r="B36" s="46">
        <v>22544.44</v>
      </c>
      <c r="C36" s="36">
        <v>5394</v>
      </c>
      <c r="D36" s="36">
        <v>5627.47</v>
      </c>
      <c r="E36" s="6">
        <f t="shared" si="7"/>
        <v>33565.909999999996</v>
      </c>
      <c r="F36" s="47">
        <f t="shared" si="8"/>
        <v>0.00421952606977237</v>
      </c>
      <c r="G36" s="46">
        <v>22279.04</v>
      </c>
      <c r="H36" s="36">
        <v>2569.48</v>
      </c>
      <c r="I36" s="36">
        <v>5562.09</v>
      </c>
      <c r="J36" s="6">
        <f t="shared" si="9"/>
        <v>30410.61</v>
      </c>
      <c r="K36" s="7">
        <f t="shared" si="10"/>
        <v>0.003952295263664623</v>
      </c>
      <c r="L36" s="56">
        <f t="shared" si="11"/>
        <v>0.1243502631142619</v>
      </c>
      <c r="M36" s="57">
        <f t="shared" si="12"/>
        <v>0.011754574269744023</v>
      </c>
      <c r="N36" s="52">
        <f t="shared" si="13"/>
        <v>0.10375655075646284</v>
      </c>
      <c r="O36" s="1"/>
    </row>
    <row r="37" spans="1:15" s="33" customFormat="1" ht="16.5" thickBot="1" thickTop="1">
      <c r="A37" s="15" t="s">
        <v>8</v>
      </c>
      <c r="B37" s="16">
        <f>SUM(B23:B36)</f>
        <v>4434427.65</v>
      </c>
      <c r="C37" s="16">
        <f>SUM(C23:C36)</f>
        <v>940068.9999999999</v>
      </c>
      <c r="D37" s="17">
        <f>SUM(D23:D36)</f>
        <v>2580403.8400000003</v>
      </c>
      <c r="E37" s="17">
        <f>SUM(E23:E36)</f>
        <v>7954900.49</v>
      </c>
      <c r="F37" s="48">
        <f>IF(E$37=0,"0.00%",E37/E$37)</f>
        <v>1</v>
      </c>
      <c r="G37" s="16">
        <f>SUM(G23:G36)</f>
        <v>4224063.22</v>
      </c>
      <c r="H37" s="16">
        <f>SUM(H23:H36)</f>
        <v>931930.96</v>
      </c>
      <c r="I37" s="17">
        <f>SUM(I23:I36)</f>
        <v>2538423.3599999994</v>
      </c>
      <c r="J37" s="17">
        <f>SUM(J23:J36)</f>
        <v>7694417.54</v>
      </c>
      <c r="K37" s="18">
        <f>IF(J$37=0,"0.00%",J37/J$37)</f>
        <v>1</v>
      </c>
      <c r="L37" s="55">
        <f t="shared" si="11"/>
        <v>0.04237833914700051</v>
      </c>
      <c r="M37" s="54">
        <f t="shared" si="12"/>
        <v>0.016538013580209565</v>
      </c>
      <c r="N37" s="48">
        <f>IF(J37=0,"0.00%",E37/J37-1)</f>
        <v>0.033853498155755224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Feb 14-15</oddHeader>
    <oddFooter>&amp;LStatistics and Reference Materials/Ontario Land Border (Feb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2015-03-27T12:13:13Z</cp:lastPrinted>
  <dcterms:created xsi:type="dcterms:W3CDTF">2006-01-31T19:56:50Z</dcterms:created>
  <dcterms:modified xsi:type="dcterms:W3CDTF">2015-03-27T12:17:57Z</dcterms:modified>
  <cp:category/>
  <cp:version/>
  <cp:contentType/>
  <cp:contentStatus/>
</cp:coreProperties>
</file>