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135" windowWidth="10920" windowHeight="676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<sst xmlns="http://schemas.openxmlformats.org/spreadsheetml/2006/main" count="90" uniqueCount="33">
  <si>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</si>
  <si>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</si>
  <si>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</si>
  <si>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</si>
  <si>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</si>
  <si>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</si>
  <si>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</si>
  <si>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</si>
  <si>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</si>
  <si>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</si>
  <si>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</si>
  <si>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</si>
  <si>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</si>
  <si>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</si>
  <si>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</si>
  <si>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</si>
  <si>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</si>
  <si>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</si>
  <si>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</si>
  <si>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</si>
  <si>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Oct 07</t>
  </si>
  <si>
    <t>Jan - Oct 07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</si>
  <si>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</si>
  <si>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</si>
  <si>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</si>
  <si>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</si>
  <si>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</si>
  <si>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</si>
  <si>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</si>
  <si>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</si>
  <si>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</si>
  <si>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Oct 08</t>
  </si>
  <si>
    <t>Jan - Oct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</si>
</sst>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2">
      <pane xSplit="1" topLeftCell="F1" activePane="topRight" state="frozen"/>
      <selection pane="topLeft" activeCell="A1" sqref="A1"/>
      <selection pane="topRight" activeCell="D37" sqref="D37"/>
    </sheetView>
  </sheetViews>
  <sheetFormatPr defaultColWidth="9.140625" defaultRowHeight="12.75"/>
  <cols>
    <col min="1" max="1" width="51.421875" style="23" customWidth="1"/>
    <col min="2" max="2" width="17.57421875" style="33" bestFit="1" customWidth="1"/>
    <col min="3" max="3" width="15.8515625" style="1" bestFit="1" customWidth="1"/>
    <col min="4" max="5" width="15.57421875" style="1" bestFit="1" customWidth="1"/>
    <col min="6" max="6" width="9.28125" style="1" bestFit="1" customWidth="1"/>
    <col min="7" max="7" width="17.140625" style="1" customWidth="1"/>
    <col min="8" max="10" width="15.57421875" style="1" bestFit="1" customWidth="1"/>
    <col min="11" max="11" width="9.28125" style="1" bestFit="1" customWidth="1"/>
    <col min="12" max="12" width="10.57421875" style="1" customWidth="1"/>
    <col min="13" max="13" width="11.57421875" style="1" bestFit="1" customWidth="1"/>
    <col min="14" max="14" width="10.00390625" style="1" bestFit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20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22</v>
      </c>
      <c r="B4" s="44">
        <v>52009.56</v>
      </c>
      <c r="C4" s="5">
        <v>21361.55</v>
      </c>
      <c r="D4" s="6">
        <v>12115.82</v>
      </c>
      <c r="E4" s="6">
        <f>SUM(B4:D4)</f>
        <v>85486.93</v>
      </c>
      <c r="F4" s="47">
        <f>IF(E$18=0,"0.00%",E4/E$18)</f>
        <v>0.011425853145256584</v>
      </c>
      <c r="G4" s="44">
        <v>48414.24</v>
      </c>
      <c r="H4" s="5">
        <v>12299.54</v>
      </c>
      <c r="I4" s="6">
        <v>24700.07</v>
      </c>
      <c r="J4" s="6">
        <f>SUM(G4:I4)</f>
        <v>85413.85</v>
      </c>
      <c r="K4" s="7">
        <f>IF(J$18=0,"0.00%",J4/J$18)</f>
        <v>0.011030961897033599</v>
      </c>
      <c r="L4" s="49">
        <f>IF(H4=0,"0.00%",(B4+C4)/(G4+H4)-1)</f>
        <v>0.20847540706574352</v>
      </c>
      <c r="M4" s="50">
        <f>IF(I4=0,"0.00%",D4/I4-1)</f>
        <v>-0.5094823617908775</v>
      </c>
      <c r="N4" s="51">
        <f>IF(J4=0,"0.00%",E4/J4-1)</f>
        <v>0.0008555989456040525</v>
      </c>
      <c r="O4" s="1"/>
    </row>
    <row r="5" spans="1:15" s="33" customFormat="1" ht="15">
      <c r="A5" s="21" t="s">
        <v>23</v>
      </c>
      <c r="B5" s="45">
        <v>1996001.93</v>
      </c>
      <c r="C5" s="2">
        <v>0</v>
      </c>
      <c r="D5" s="3">
        <v>1134566.13</v>
      </c>
      <c r="E5" s="6">
        <f aca="true" t="shared" si="0" ref="E5:E17">SUM(B5:D5)</f>
        <v>3130568.0599999996</v>
      </c>
      <c r="F5" s="47">
        <f aca="true" t="shared" si="1" ref="F5:F17">IF(E$18=0,"0.00%",E5/E$18)</f>
        <v>0.4184196451409683</v>
      </c>
      <c r="G5" s="45">
        <v>1899379.3</v>
      </c>
      <c r="H5" s="2">
        <v>0</v>
      </c>
      <c r="I5" s="3">
        <v>1159991.49</v>
      </c>
      <c r="J5" s="6">
        <f aca="true" t="shared" si="2" ref="J5:J17">SUM(G5:I5)</f>
        <v>3059370.79</v>
      </c>
      <c r="K5" s="7">
        <f aca="true" t="shared" si="3" ref="K5:K17">IF(J$18=0,"0.00%",J5/J$18)</f>
        <v>0.3951092546863018</v>
      </c>
      <c r="L5" s="49" t="str">
        <f aca="true" t="shared" si="4" ref="L5:L17">IF(H5=0,"0.00%",(B5+C5)/(G5+H5)-1)</f>
        <v>0.00%</v>
      </c>
      <c r="M5" s="50">
        <f aca="true" t="shared" si="5" ref="M5:M17">IF(I5=0,"0.00%",D5/I5-1)</f>
        <v>-0.02191857459230162</v>
      </c>
      <c r="N5" s="51">
        <f aca="true" t="shared" si="6" ref="N5:N17">IF(J5=0,"0.00%",E5/J5-1)</f>
        <v>0.02327186695797656</v>
      </c>
      <c r="O5" s="1"/>
    </row>
    <row r="6" spans="1:15" s="33" customFormat="1" ht="15">
      <c r="A6" s="21" t="s">
        <v>24</v>
      </c>
      <c r="B6" s="45">
        <v>1514.03</v>
      </c>
      <c r="C6" s="2">
        <v>0</v>
      </c>
      <c r="D6" s="3">
        <v>525606.71</v>
      </c>
      <c r="E6" s="6">
        <f t="shared" si="0"/>
        <v>527120.74</v>
      </c>
      <c r="F6" s="47">
        <f t="shared" si="1"/>
        <v>0.07045292379851491</v>
      </c>
      <c r="G6" s="45">
        <v>0</v>
      </c>
      <c r="H6" s="2">
        <v>0</v>
      </c>
      <c r="I6" s="3">
        <v>564658.96</v>
      </c>
      <c r="J6" s="6">
        <f t="shared" si="2"/>
        <v>564658.96</v>
      </c>
      <c r="K6" s="7">
        <f t="shared" si="3"/>
        <v>0.07292413903106602</v>
      </c>
      <c r="L6" s="49" t="str">
        <f t="shared" si="4"/>
        <v>0.00%</v>
      </c>
      <c r="M6" s="50">
        <f t="shared" si="5"/>
        <v>-0.06916077272554044</v>
      </c>
      <c r="N6" s="51">
        <f t="shared" si="6"/>
        <v>-0.06647945513872655</v>
      </c>
      <c r="O6" s="1"/>
    </row>
    <row r="7" spans="1:15" s="33" customFormat="1" ht="15">
      <c r="A7" s="21" t="s">
        <v>15</v>
      </c>
      <c r="B7" s="45">
        <v>58101.04</v>
      </c>
      <c r="C7" s="2">
        <v>60610.08</v>
      </c>
      <c r="D7" s="3">
        <v>40982.34</v>
      </c>
      <c r="E7" s="6">
        <f t="shared" si="0"/>
        <v>159693.46</v>
      </c>
      <c r="F7" s="47">
        <f t="shared" si="1"/>
        <v>0.02134401156080709</v>
      </c>
      <c r="G7" s="45">
        <v>63623.89</v>
      </c>
      <c r="H7" s="2">
        <v>56770.86</v>
      </c>
      <c r="I7" s="3">
        <v>58866.62</v>
      </c>
      <c r="J7" s="6">
        <f t="shared" si="2"/>
        <v>179261.37</v>
      </c>
      <c r="K7" s="7">
        <f t="shared" si="3"/>
        <v>0.02315110889018633</v>
      </c>
      <c r="L7" s="49">
        <f t="shared" si="4"/>
        <v>-0.013984247651994797</v>
      </c>
      <c r="M7" s="50">
        <f t="shared" si="5"/>
        <v>-0.30381020687105875</v>
      </c>
      <c r="N7" s="51">
        <f t="shared" si="6"/>
        <v>-0.10915854319310403</v>
      </c>
      <c r="O7" s="1"/>
    </row>
    <row r="8" spans="1:15" s="33" customFormat="1" ht="15">
      <c r="A8" s="21" t="s">
        <v>16</v>
      </c>
      <c r="B8" s="45">
        <v>0</v>
      </c>
      <c r="C8" s="2">
        <v>55.78</v>
      </c>
      <c r="D8" s="3">
        <v>4712.5</v>
      </c>
      <c r="E8" s="6">
        <f t="shared" si="0"/>
        <v>4768.28</v>
      </c>
      <c r="F8" s="47">
        <f t="shared" si="1"/>
        <v>0.000637309902642007</v>
      </c>
      <c r="G8" s="45">
        <v>127.5</v>
      </c>
      <c r="H8" s="2">
        <v>748.83</v>
      </c>
      <c r="I8" s="3">
        <v>7061.72</v>
      </c>
      <c r="J8" s="6">
        <f t="shared" si="2"/>
        <v>7938.05</v>
      </c>
      <c r="K8" s="7">
        <f t="shared" si="3"/>
        <v>0.0010251771473449279</v>
      </c>
      <c r="L8" s="49">
        <f t="shared" si="4"/>
        <v>-0.9363481793388335</v>
      </c>
      <c r="M8" s="50">
        <f t="shared" si="5"/>
        <v>-0.3326696612156812</v>
      </c>
      <c r="N8" s="51">
        <f t="shared" si="6"/>
        <v>-0.39931343339989045</v>
      </c>
      <c r="O8" s="1"/>
    </row>
    <row r="9" spans="1:15" s="33" customFormat="1" ht="15">
      <c r="A9" s="21" t="s">
        <v>25</v>
      </c>
      <c r="B9" s="45">
        <v>760.74</v>
      </c>
      <c r="C9" s="2">
        <v>713.82</v>
      </c>
      <c r="D9" s="3">
        <v>604.34</v>
      </c>
      <c r="E9" s="6">
        <f t="shared" si="0"/>
        <v>2078.9</v>
      </c>
      <c r="F9" s="47">
        <f t="shared" si="1"/>
        <v>0.00027785775092957385</v>
      </c>
      <c r="G9" s="45">
        <v>869.01</v>
      </c>
      <c r="H9" s="2">
        <v>1086.76</v>
      </c>
      <c r="I9" s="3">
        <v>1125.35</v>
      </c>
      <c r="J9" s="6">
        <f t="shared" si="2"/>
        <v>3081.12</v>
      </c>
      <c r="K9" s="7">
        <f t="shared" si="3"/>
        <v>0.00039791810485287994</v>
      </c>
      <c r="L9" s="49">
        <f t="shared" si="4"/>
        <v>-0.24604631423940448</v>
      </c>
      <c r="M9" s="50">
        <f t="shared" si="5"/>
        <v>-0.4629759630337228</v>
      </c>
      <c r="N9" s="51">
        <f t="shared" si="6"/>
        <v>-0.3252778210520849</v>
      </c>
      <c r="O9" s="1"/>
    </row>
    <row r="10" spans="1:15" s="33" customFormat="1" ht="15">
      <c r="A10" s="21" t="s">
        <v>13</v>
      </c>
      <c r="B10" s="45">
        <v>199002.9</v>
      </c>
      <c r="C10" s="2">
        <v>30076.56</v>
      </c>
      <c r="D10" s="3">
        <v>148432.72</v>
      </c>
      <c r="E10" s="6">
        <f t="shared" si="0"/>
        <v>377512.18</v>
      </c>
      <c r="F10" s="47">
        <f t="shared" si="1"/>
        <v>0.050456821051190745</v>
      </c>
      <c r="G10" s="45">
        <v>212723.54</v>
      </c>
      <c r="H10" s="2">
        <v>26230.63</v>
      </c>
      <c r="I10" s="3">
        <v>147336.23</v>
      </c>
      <c r="J10" s="6">
        <f t="shared" si="2"/>
        <v>386290.4</v>
      </c>
      <c r="K10" s="7">
        <f t="shared" si="3"/>
        <v>0.049888334076848985</v>
      </c>
      <c r="L10" s="49">
        <f t="shared" si="4"/>
        <v>-0.04132470255697995</v>
      </c>
      <c r="M10" s="50">
        <f t="shared" si="5"/>
        <v>0.007442093502731728</v>
      </c>
      <c r="N10" s="51">
        <f t="shared" si="6"/>
        <v>-0.022724406301580458</v>
      </c>
      <c r="O10" s="1"/>
    </row>
    <row r="11" spans="1:15" s="33" customFormat="1" ht="15">
      <c r="A11" s="21" t="s">
        <v>26</v>
      </c>
      <c r="B11" s="45">
        <v>90235.19</v>
      </c>
      <c r="C11" s="2">
        <v>7979.52</v>
      </c>
      <c r="D11" s="3">
        <v>1079.72</v>
      </c>
      <c r="E11" s="6">
        <f t="shared" si="0"/>
        <v>99294.43000000001</v>
      </c>
      <c r="F11" s="47">
        <f t="shared" si="1"/>
        <v>0.013271310308160087</v>
      </c>
      <c r="G11" s="45">
        <v>95153.97</v>
      </c>
      <c r="H11" s="2">
        <v>10467.08</v>
      </c>
      <c r="I11" s="3">
        <v>3667.85</v>
      </c>
      <c r="J11" s="6">
        <f t="shared" si="2"/>
        <v>109288.90000000001</v>
      </c>
      <c r="K11" s="7">
        <f t="shared" si="3"/>
        <v>0.014114358405208468</v>
      </c>
      <c r="L11" s="49">
        <f t="shared" si="4"/>
        <v>-0.07012181757329616</v>
      </c>
      <c r="M11" s="50">
        <f t="shared" si="5"/>
        <v>-0.7056259116376078</v>
      </c>
      <c r="N11" s="51">
        <f t="shared" si="6"/>
        <v>-0.0914500008692557</v>
      </c>
      <c r="O11" s="1"/>
    </row>
    <row r="12" spans="1:15" s="33" customFormat="1" ht="15">
      <c r="A12" s="21" t="s">
        <v>27</v>
      </c>
      <c r="B12" s="45">
        <v>109550.82</v>
      </c>
      <c r="C12" s="2">
        <v>43771.6</v>
      </c>
      <c r="D12" s="3">
        <v>29792.44</v>
      </c>
      <c r="E12" s="6">
        <f t="shared" si="0"/>
        <v>183114.86000000002</v>
      </c>
      <c r="F12" s="47">
        <f t="shared" si="1"/>
        <v>0.024474425494917403</v>
      </c>
      <c r="G12" s="45">
        <v>124758.84</v>
      </c>
      <c r="H12" s="2">
        <v>49694.65</v>
      </c>
      <c r="I12" s="3">
        <v>33206.13</v>
      </c>
      <c r="J12" s="6">
        <f t="shared" si="2"/>
        <v>207659.62</v>
      </c>
      <c r="K12" s="7">
        <f t="shared" si="3"/>
        <v>0.026818664136700032</v>
      </c>
      <c r="L12" s="49">
        <f t="shared" si="4"/>
        <v>-0.12112724142119469</v>
      </c>
      <c r="M12" s="50">
        <f t="shared" si="5"/>
        <v>-0.1028030065533081</v>
      </c>
      <c r="N12" s="51">
        <f t="shared" si="6"/>
        <v>-0.11819707654285405</v>
      </c>
      <c r="O12" s="1"/>
    </row>
    <row r="13" spans="1:15" s="33" customFormat="1" ht="15">
      <c r="A13" s="21" t="s">
        <v>28</v>
      </c>
      <c r="B13" s="45">
        <v>4755.4</v>
      </c>
      <c r="C13" s="2">
        <v>8158.02</v>
      </c>
      <c r="D13" s="3">
        <v>4335.72</v>
      </c>
      <c r="E13" s="6">
        <f t="shared" si="0"/>
        <v>17249.14</v>
      </c>
      <c r="F13" s="47">
        <f t="shared" si="1"/>
        <v>0.002305453483029174</v>
      </c>
      <c r="G13" s="45">
        <v>8658.26</v>
      </c>
      <c r="H13" s="2">
        <v>6200.99</v>
      </c>
      <c r="I13" s="3">
        <v>6780.61</v>
      </c>
      <c r="J13" s="6">
        <f t="shared" si="2"/>
        <v>21639.86</v>
      </c>
      <c r="K13" s="7">
        <f t="shared" si="3"/>
        <v>0.0027947279172773677</v>
      </c>
      <c r="L13" s="49">
        <f t="shared" si="4"/>
        <v>-0.13095075458048022</v>
      </c>
      <c r="M13" s="50">
        <f t="shared" si="5"/>
        <v>-0.36057080410169584</v>
      </c>
      <c r="N13" s="51">
        <f t="shared" si="6"/>
        <v>-0.20289964907351532</v>
      </c>
      <c r="O13" s="1"/>
    </row>
    <row r="14" spans="1:15" s="33" customFormat="1" ht="15">
      <c r="A14" s="21" t="s">
        <v>29</v>
      </c>
      <c r="B14" s="45">
        <v>931229.92</v>
      </c>
      <c r="C14" s="2">
        <v>86167.36</v>
      </c>
      <c r="D14" s="3">
        <v>21971.98</v>
      </c>
      <c r="E14" s="6">
        <f t="shared" si="0"/>
        <v>1039369.26</v>
      </c>
      <c r="F14" s="47">
        <f t="shared" si="1"/>
        <v>0.1389180840679857</v>
      </c>
      <c r="G14" s="45">
        <v>935000.47</v>
      </c>
      <c r="H14" s="2">
        <v>96794.33</v>
      </c>
      <c r="I14" s="3">
        <v>27669.49</v>
      </c>
      <c r="J14" s="6">
        <f t="shared" si="2"/>
        <v>1059464.29</v>
      </c>
      <c r="K14" s="7">
        <f t="shared" si="3"/>
        <v>0.13682687543364166</v>
      </c>
      <c r="L14" s="49">
        <f t="shared" si="4"/>
        <v>-0.013953859817862901</v>
      </c>
      <c r="M14" s="50">
        <f t="shared" si="5"/>
        <v>-0.20591308332752079</v>
      </c>
      <c r="N14" s="51">
        <f t="shared" si="6"/>
        <v>-0.018967161224471285</v>
      </c>
      <c r="O14" s="1"/>
    </row>
    <row r="15" spans="1:15" s="33" customFormat="1" ht="15">
      <c r="A15" s="21" t="s">
        <v>14</v>
      </c>
      <c r="B15" s="45">
        <v>38790.87</v>
      </c>
      <c r="C15" s="2">
        <v>21152.51</v>
      </c>
      <c r="D15" s="3">
        <v>18620.73</v>
      </c>
      <c r="E15" s="6">
        <f t="shared" si="0"/>
        <v>78564.11</v>
      </c>
      <c r="F15" s="47">
        <f t="shared" si="1"/>
        <v>0.010500575741201425</v>
      </c>
      <c r="G15" s="45">
        <v>42340.92</v>
      </c>
      <c r="H15" s="2">
        <v>18056.52</v>
      </c>
      <c r="I15" s="3">
        <v>21749.04</v>
      </c>
      <c r="J15" s="6">
        <f t="shared" si="2"/>
        <v>82146.48000000001</v>
      </c>
      <c r="K15" s="7">
        <f t="shared" si="3"/>
        <v>0.010608990121103693</v>
      </c>
      <c r="L15" s="49">
        <f t="shared" si="4"/>
        <v>-0.007517868307001074</v>
      </c>
      <c r="M15" s="50">
        <f t="shared" si="5"/>
        <v>-0.1438366934816434</v>
      </c>
      <c r="N15" s="51">
        <f t="shared" si="6"/>
        <v>-0.04360953749935492</v>
      </c>
      <c r="O15" s="1"/>
    </row>
    <row r="16" spans="1:15" s="33" customFormat="1" ht="15">
      <c r="A16" s="21" t="s">
        <v>30</v>
      </c>
      <c r="B16" s="45">
        <v>1146582.71</v>
      </c>
      <c r="C16" s="2">
        <v>45759.25</v>
      </c>
      <c r="D16" s="14">
        <v>558129.33</v>
      </c>
      <c r="E16" s="6">
        <f t="shared" si="0"/>
        <v>1750471.29</v>
      </c>
      <c r="F16" s="47">
        <f t="shared" si="1"/>
        <v>0.23396123705141653</v>
      </c>
      <c r="G16" s="45">
        <v>1322723.26</v>
      </c>
      <c r="H16" s="2">
        <v>24880.07</v>
      </c>
      <c r="I16" s="14">
        <v>606362.61</v>
      </c>
      <c r="J16" s="6">
        <f t="shared" si="2"/>
        <v>1953965.94</v>
      </c>
      <c r="K16" s="7">
        <f t="shared" si="3"/>
        <v>0.252349283309925</v>
      </c>
      <c r="L16" s="49">
        <f t="shared" si="4"/>
        <v>-0.11521296107215773</v>
      </c>
      <c r="M16" s="50">
        <f t="shared" si="5"/>
        <v>-0.07954527407288525</v>
      </c>
      <c r="N16" s="51">
        <f t="shared" si="6"/>
        <v>-0.10414442024511439</v>
      </c>
      <c r="O16" s="1"/>
    </row>
    <row r="17" spans="1:15" s="33" customFormat="1" ht="15.75" thickBot="1">
      <c r="A17" s="22" t="s">
        <v>9</v>
      </c>
      <c r="B17" s="46">
        <v>7397.93</v>
      </c>
      <c r="C17" s="2">
        <v>11357.56</v>
      </c>
      <c r="D17" s="36">
        <v>7838.81</v>
      </c>
      <c r="E17" s="6">
        <f t="shared" si="0"/>
        <v>26594.3</v>
      </c>
      <c r="F17" s="47">
        <f t="shared" si="1"/>
        <v>0.003554491502980598</v>
      </c>
      <c r="G17" s="46">
        <v>5064.38</v>
      </c>
      <c r="H17" s="2">
        <v>6594.77</v>
      </c>
      <c r="I17" s="36">
        <v>11262.03</v>
      </c>
      <c r="J17" s="6">
        <f t="shared" si="2"/>
        <v>22921.18</v>
      </c>
      <c r="K17" s="7">
        <f t="shared" si="3"/>
        <v>0.0029602068425091314</v>
      </c>
      <c r="L17" s="49">
        <f t="shared" si="4"/>
        <v>0.6086498586946729</v>
      </c>
      <c r="M17" s="50">
        <f t="shared" si="5"/>
        <v>-0.30396118639357206</v>
      </c>
      <c r="N17" s="51">
        <f t="shared" si="6"/>
        <v>0.160250039483133</v>
      </c>
      <c r="O17" s="1"/>
    </row>
    <row r="18" spans="1:15" s="33" customFormat="1" ht="16.5" thickBot="1" thickTop="1">
      <c r="A18" s="15" t="s">
        <v>8</v>
      </c>
      <c r="B18" s="16">
        <f>SUM(B4:B17)</f>
        <v>4635933.039999999</v>
      </c>
      <c r="C18" s="16">
        <f>SUM(C4:C17)</f>
        <v>337163.61</v>
      </c>
      <c r="D18" s="17">
        <f>SUM(D4:D17)</f>
        <v>2508789.29</v>
      </c>
      <c r="E18" s="17">
        <f>SUM(E4:E17)</f>
        <v>7481885.939999999</v>
      </c>
      <c r="F18" s="48">
        <f>IF(E$18=0,"0.00%",E18/E$18)</f>
        <v>1</v>
      </c>
      <c r="G18" s="16">
        <f>SUM(G4:G17)</f>
        <v>4758837.579999999</v>
      </c>
      <c r="H18" s="16">
        <f>SUM(H4:H17)</f>
        <v>309825.03</v>
      </c>
      <c r="I18" s="17">
        <f>SUM(I4:I17)</f>
        <v>2674438.2</v>
      </c>
      <c r="J18" s="17">
        <f>SUM(J4:J17)</f>
        <v>7743100.8100000005</v>
      </c>
      <c r="K18" s="18">
        <f>IF(J$18=0,"0.00%",J18/J$18)</f>
        <v>1</v>
      </c>
      <c r="L18" s="52">
        <f>IF(H18=0,"0.00%",(B18+C18)/(G18+H18)-1)</f>
        <v>-0.018854275250330788</v>
      </c>
      <c r="M18" s="53">
        <f>IF(I18=0,"0.00%",D18/I18-1)</f>
        <v>-0.06193783427113786</v>
      </c>
      <c r="N18" s="48">
        <f>IF(J18=0,"0.00%",E18/J18-1)</f>
        <v>-0.03373517617937383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21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22</v>
      </c>
      <c r="B23" s="44">
        <v>408137.62</v>
      </c>
      <c r="C23" s="5">
        <v>197565.39</v>
      </c>
      <c r="D23" s="6">
        <v>107479.72</v>
      </c>
      <c r="E23" s="6">
        <f>SUM(B23:D23)</f>
        <v>713182.73</v>
      </c>
      <c r="F23" s="47">
        <f>IF(E$37=0,"0.00%",E23/E$37)</f>
        <v>0.010890508422650446</v>
      </c>
      <c r="G23" s="44">
        <v>445942.08</v>
      </c>
      <c r="H23" s="5">
        <v>205482.93</v>
      </c>
      <c r="I23" s="6">
        <v>138804.44</v>
      </c>
      <c r="J23" s="6">
        <f>SUM(G23:I23)</f>
        <v>790229.45</v>
      </c>
      <c r="K23" s="7">
        <f>IF(J$37=0,"0.00%",J23/J$37)</f>
        <v>0.010851558833381856</v>
      </c>
      <c r="L23" s="49">
        <f>IF(H23=0,"0.00%",(B23+C23)/(G23+H23)-1)</f>
        <v>-0.07018766442510393</v>
      </c>
      <c r="M23" s="50">
        <f>IF(I23=0,"0.00%",D23/I23-1)</f>
        <v>-0.22567520174426703</v>
      </c>
      <c r="N23" s="51">
        <f>IF(J23=0,"0.00%",E23/J23-1)</f>
        <v>-0.09749917571409161</v>
      </c>
      <c r="O23" s="1"/>
    </row>
    <row r="24" spans="1:15" s="33" customFormat="1" ht="15">
      <c r="A24" s="21" t="s">
        <v>23</v>
      </c>
      <c r="B24" s="45">
        <v>16563157.92</v>
      </c>
      <c r="C24" s="2">
        <v>0</v>
      </c>
      <c r="D24" s="3">
        <v>9593288.08</v>
      </c>
      <c r="E24" s="6">
        <f aca="true" t="shared" si="7" ref="E24:E36">SUM(B24:D24)</f>
        <v>26156446</v>
      </c>
      <c r="F24" s="47">
        <f aca="true" t="shared" si="8" ref="F24:F36">IF(E$37=0,"0.00%",E24/E$37)</f>
        <v>0.39941656392829583</v>
      </c>
      <c r="G24" s="45">
        <v>18975693.5</v>
      </c>
      <c r="H24" s="2">
        <v>0</v>
      </c>
      <c r="I24" s="3">
        <v>10576329.18</v>
      </c>
      <c r="J24" s="6">
        <f aca="true" t="shared" si="9" ref="J24:J36">SUM(G24:I24)</f>
        <v>29552022.68</v>
      </c>
      <c r="K24" s="7">
        <f aca="true" t="shared" si="10" ref="K24:K36">IF(J$37=0,"0.00%",J24/J$37)</f>
        <v>0.40581316319893534</v>
      </c>
      <c r="L24" s="49" t="str">
        <f aca="true" t="shared" si="11" ref="L24:L36">IF(H24=0,"0.00%",(B24+C24)/(G24+H24)-1)</f>
        <v>0.00%</v>
      </c>
      <c r="M24" s="50">
        <f aca="true" t="shared" si="12" ref="M24:M36">IF(I24=0,"0.00%",D24/I24-1)</f>
        <v>-0.09294728665016827</v>
      </c>
      <c r="N24" s="51">
        <f aca="true" t="shared" si="13" ref="N24:N36">IF(J24=0,"0.00%",E24/J24-1)</f>
        <v>-0.11490166736702034</v>
      </c>
      <c r="O24" s="1"/>
    </row>
    <row r="25" spans="1:15" s="33" customFormat="1" ht="15">
      <c r="A25" s="21" t="s">
        <v>24</v>
      </c>
      <c r="B25" s="45">
        <v>8065.55</v>
      </c>
      <c r="C25" s="2">
        <v>0</v>
      </c>
      <c r="D25" s="3">
        <v>5189253.72</v>
      </c>
      <c r="E25" s="6">
        <f t="shared" si="7"/>
        <v>5197319.27</v>
      </c>
      <c r="F25" s="47">
        <f t="shared" si="8"/>
        <v>0.07936458204076038</v>
      </c>
      <c r="G25" s="45">
        <v>0</v>
      </c>
      <c r="H25" s="2">
        <v>0</v>
      </c>
      <c r="I25" s="3">
        <v>5611066.36</v>
      </c>
      <c r="J25" s="6">
        <f t="shared" si="9"/>
        <v>5611066.36</v>
      </c>
      <c r="K25" s="7">
        <f t="shared" si="10"/>
        <v>0.07705207231083298</v>
      </c>
      <c r="L25" s="49" t="str">
        <f t="shared" si="11"/>
        <v>0.00%</v>
      </c>
      <c r="M25" s="50">
        <f t="shared" si="12"/>
        <v>-0.07517512945614147</v>
      </c>
      <c r="N25" s="51">
        <f t="shared" si="13"/>
        <v>-0.07373769323947199</v>
      </c>
      <c r="O25" s="1"/>
    </row>
    <row r="26" spans="1:15" s="33" customFormat="1" ht="15">
      <c r="A26" s="21" t="s">
        <v>15</v>
      </c>
      <c r="B26" s="45">
        <v>546721.8</v>
      </c>
      <c r="C26" s="2">
        <v>569413.76</v>
      </c>
      <c r="D26" s="3">
        <v>412505.03</v>
      </c>
      <c r="E26" s="6">
        <f t="shared" si="7"/>
        <v>1528640.59</v>
      </c>
      <c r="F26" s="47">
        <f t="shared" si="8"/>
        <v>0.023342787928418214</v>
      </c>
      <c r="G26" s="45">
        <v>584174.98</v>
      </c>
      <c r="H26" s="2">
        <v>501276.5</v>
      </c>
      <c r="I26" s="3">
        <v>697516.28</v>
      </c>
      <c r="J26" s="6">
        <f t="shared" si="9"/>
        <v>1782967.76</v>
      </c>
      <c r="K26" s="7">
        <f t="shared" si="10"/>
        <v>0.024484002140976978</v>
      </c>
      <c r="L26" s="49">
        <f t="shared" si="11"/>
        <v>0.028268495244025083</v>
      </c>
      <c r="M26" s="50">
        <f t="shared" si="12"/>
        <v>-0.40860874243680734</v>
      </c>
      <c r="N26" s="51">
        <f t="shared" si="13"/>
        <v>-0.1426426072897694</v>
      </c>
      <c r="O26" s="1"/>
    </row>
    <row r="27" spans="1:15" s="33" customFormat="1" ht="15">
      <c r="A27" s="21" t="s">
        <v>16</v>
      </c>
      <c r="B27" s="45">
        <v>119.4</v>
      </c>
      <c r="C27" s="2">
        <v>1311.5</v>
      </c>
      <c r="D27" s="3">
        <v>51619.73</v>
      </c>
      <c r="E27" s="6">
        <f t="shared" si="7"/>
        <v>53050.630000000005</v>
      </c>
      <c r="F27" s="47">
        <f t="shared" si="8"/>
        <v>0.0008100986024183626</v>
      </c>
      <c r="G27" s="45">
        <v>319.56</v>
      </c>
      <c r="H27" s="2">
        <v>8330.25</v>
      </c>
      <c r="I27" s="3">
        <v>66381.49</v>
      </c>
      <c r="J27" s="6">
        <f t="shared" si="9"/>
        <v>75031.3</v>
      </c>
      <c r="K27" s="7">
        <f t="shared" si="10"/>
        <v>0.0010303419675071893</v>
      </c>
      <c r="L27" s="49">
        <f t="shared" si="11"/>
        <v>-0.8345744010562082</v>
      </c>
      <c r="M27" s="50">
        <f t="shared" si="12"/>
        <v>-0.222377653770652</v>
      </c>
      <c r="N27" s="51">
        <f t="shared" si="13"/>
        <v>-0.2929533408057704</v>
      </c>
      <c r="O27" s="1"/>
    </row>
    <row r="28" spans="1:15" s="33" customFormat="1" ht="15">
      <c r="A28" s="21" t="s">
        <v>25</v>
      </c>
      <c r="B28" s="45">
        <v>3339.3</v>
      </c>
      <c r="C28" s="2">
        <v>7705.45</v>
      </c>
      <c r="D28" s="3">
        <v>6441.5</v>
      </c>
      <c r="E28" s="6">
        <f t="shared" si="7"/>
        <v>17486.25</v>
      </c>
      <c r="F28" s="47">
        <f t="shared" si="8"/>
        <v>0.00026702014069461744</v>
      </c>
      <c r="G28" s="45">
        <v>8354.25</v>
      </c>
      <c r="H28" s="2">
        <v>15241.91</v>
      </c>
      <c r="I28" s="3">
        <v>11407.1</v>
      </c>
      <c r="J28" s="6">
        <f t="shared" si="9"/>
        <v>35003.26</v>
      </c>
      <c r="K28" s="7">
        <f t="shared" si="10"/>
        <v>0.00048067043723840183</v>
      </c>
      <c r="L28" s="49">
        <f t="shared" si="11"/>
        <v>-0.531925957443923</v>
      </c>
      <c r="M28" s="50">
        <f t="shared" si="12"/>
        <v>-0.43530783459424394</v>
      </c>
      <c r="N28" s="51">
        <f t="shared" si="13"/>
        <v>-0.5004393876456079</v>
      </c>
      <c r="O28" s="1"/>
    </row>
    <row r="29" spans="1:15" s="33" customFormat="1" ht="15">
      <c r="A29" s="21" t="s">
        <v>13</v>
      </c>
      <c r="B29" s="45">
        <v>1771632.86</v>
      </c>
      <c r="C29" s="2">
        <v>260890.63</v>
      </c>
      <c r="D29" s="3">
        <v>1236904.59</v>
      </c>
      <c r="E29" s="6">
        <f t="shared" si="7"/>
        <v>3269428.08</v>
      </c>
      <c r="F29" s="47">
        <f t="shared" si="8"/>
        <v>0.049925120932877716</v>
      </c>
      <c r="G29" s="45">
        <v>1920599.92</v>
      </c>
      <c r="H29" s="2">
        <v>274659.22</v>
      </c>
      <c r="I29" s="3">
        <v>1389158.35</v>
      </c>
      <c r="J29" s="6">
        <f t="shared" si="9"/>
        <v>3584417.4899999998</v>
      </c>
      <c r="K29" s="7">
        <f t="shared" si="10"/>
        <v>0.049221801688279165</v>
      </c>
      <c r="L29" s="49">
        <f t="shared" si="11"/>
        <v>-0.07413049650256753</v>
      </c>
      <c r="M29" s="50">
        <f t="shared" si="12"/>
        <v>-0.10960144320480092</v>
      </c>
      <c r="N29" s="51">
        <f t="shared" si="13"/>
        <v>-0.08787743360776867</v>
      </c>
      <c r="O29" s="1"/>
    </row>
    <row r="30" spans="1:15" s="33" customFormat="1" ht="15">
      <c r="A30" s="21" t="s">
        <v>26</v>
      </c>
      <c r="B30" s="45">
        <v>634768.74</v>
      </c>
      <c r="C30" s="2">
        <v>72578.66</v>
      </c>
      <c r="D30" s="3">
        <v>17652.36</v>
      </c>
      <c r="E30" s="6">
        <f t="shared" si="7"/>
        <v>724999.76</v>
      </c>
      <c r="F30" s="47">
        <f t="shared" si="8"/>
        <v>0.011070957919437494</v>
      </c>
      <c r="G30" s="45">
        <v>685312.27</v>
      </c>
      <c r="H30" s="2">
        <v>128871.89</v>
      </c>
      <c r="I30" s="3">
        <v>31565.04</v>
      </c>
      <c r="J30" s="6">
        <f t="shared" si="9"/>
        <v>845749.2000000001</v>
      </c>
      <c r="K30" s="7">
        <f t="shared" si="10"/>
        <v>0.011613965035200395</v>
      </c>
      <c r="L30" s="49">
        <f t="shared" si="11"/>
        <v>-0.13121940372802143</v>
      </c>
      <c r="M30" s="50">
        <f t="shared" si="12"/>
        <v>-0.44076231172208236</v>
      </c>
      <c r="N30" s="51">
        <f t="shared" si="13"/>
        <v>-0.14277215987907532</v>
      </c>
      <c r="O30" s="1"/>
    </row>
    <row r="31" spans="1:15" s="33" customFormat="1" ht="15">
      <c r="A31" s="21" t="s">
        <v>27</v>
      </c>
      <c r="B31" s="45">
        <v>1044371.15</v>
      </c>
      <c r="C31" s="2">
        <v>416530.13</v>
      </c>
      <c r="D31" s="3">
        <v>263252.47</v>
      </c>
      <c r="E31" s="6">
        <f t="shared" si="7"/>
        <v>1724153.75</v>
      </c>
      <c r="F31" s="47">
        <f t="shared" si="8"/>
        <v>0.02632833094026176</v>
      </c>
      <c r="G31" s="45">
        <v>1144731.83</v>
      </c>
      <c r="H31" s="2">
        <v>485198.81</v>
      </c>
      <c r="I31" s="3">
        <v>311510.92</v>
      </c>
      <c r="J31" s="6">
        <f t="shared" si="9"/>
        <v>1941441.56</v>
      </c>
      <c r="K31" s="7">
        <f t="shared" si="10"/>
        <v>0.026660190037099542</v>
      </c>
      <c r="L31" s="49">
        <f t="shared" si="11"/>
        <v>-0.10370340666766042</v>
      </c>
      <c r="M31" s="50">
        <f t="shared" si="12"/>
        <v>-0.15491736212650276</v>
      </c>
      <c r="N31" s="51">
        <f t="shared" si="13"/>
        <v>-0.11192086049708339</v>
      </c>
      <c r="O31" s="1"/>
    </row>
    <row r="32" spans="1:15" s="33" customFormat="1" ht="15">
      <c r="A32" s="21" t="s">
        <v>28</v>
      </c>
      <c r="B32" s="45">
        <v>57850.21</v>
      </c>
      <c r="C32" s="2">
        <v>70564.12</v>
      </c>
      <c r="D32" s="3">
        <v>46487.67</v>
      </c>
      <c r="E32" s="6">
        <f t="shared" si="7"/>
        <v>174902</v>
      </c>
      <c r="F32" s="47">
        <f t="shared" si="8"/>
        <v>0.002670804583473871</v>
      </c>
      <c r="G32" s="45">
        <v>87319.57</v>
      </c>
      <c r="H32" s="2">
        <v>68727.73</v>
      </c>
      <c r="I32" s="3">
        <v>68559.33</v>
      </c>
      <c r="J32" s="6">
        <f t="shared" si="9"/>
        <v>224606.63</v>
      </c>
      <c r="K32" s="7">
        <f t="shared" si="10"/>
        <v>0.0030843346319383946</v>
      </c>
      <c r="L32" s="49">
        <f t="shared" si="11"/>
        <v>-0.17708073129108937</v>
      </c>
      <c r="M32" s="50">
        <f t="shared" si="12"/>
        <v>-0.32193517643769276</v>
      </c>
      <c r="N32" s="51">
        <f t="shared" si="13"/>
        <v>-0.22129636155442078</v>
      </c>
      <c r="O32" s="1"/>
    </row>
    <row r="33" spans="1:15" s="33" customFormat="1" ht="15">
      <c r="A33" s="21" t="s">
        <v>29</v>
      </c>
      <c r="B33" s="45">
        <v>7327279.16</v>
      </c>
      <c r="C33" s="2">
        <v>815922.88</v>
      </c>
      <c r="D33" s="3">
        <v>223166.18</v>
      </c>
      <c r="E33" s="6">
        <f t="shared" si="7"/>
        <v>8366368.22</v>
      </c>
      <c r="F33" s="47">
        <f t="shared" si="8"/>
        <v>0.12775688436385021</v>
      </c>
      <c r="G33" s="45">
        <v>8229268.5</v>
      </c>
      <c r="H33" s="2">
        <v>961513.77</v>
      </c>
      <c r="I33" s="3">
        <v>293778.17</v>
      </c>
      <c r="J33" s="6">
        <f t="shared" si="9"/>
        <v>9484560.44</v>
      </c>
      <c r="K33" s="7">
        <f t="shared" si="10"/>
        <v>0.1302435205666229</v>
      </c>
      <c r="L33" s="49">
        <f t="shared" si="11"/>
        <v>-0.11398161758433212</v>
      </c>
      <c r="M33" s="50">
        <f t="shared" si="12"/>
        <v>-0.24035819271391057</v>
      </c>
      <c r="N33" s="51">
        <f t="shared" si="13"/>
        <v>-0.11789605085799837</v>
      </c>
      <c r="O33" s="1"/>
    </row>
    <row r="34" spans="1:15" s="33" customFormat="1" ht="15">
      <c r="A34" s="21" t="s">
        <v>14</v>
      </c>
      <c r="B34" s="45">
        <v>383904.07</v>
      </c>
      <c r="C34" s="2">
        <v>214417.64</v>
      </c>
      <c r="D34" s="3">
        <v>202132.65</v>
      </c>
      <c r="E34" s="6">
        <f t="shared" si="7"/>
        <v>800454.36</v>
      </c>
      <c r="F34" s="47">
        <f t="shared" si="8"/>
        <v>0.012223171682139964</v>
      </c>
      <c r="G34" s="45">
        <v>387549.41</v>
      </c>
      <c r="H34" s="2">
        <v>245439.73</v>
      </c>
      <c r="I34" s="3">
        <v>258663.11</v>
      </c>
      <c r="J34" s="6">
        <f t="shared" si="9"/>
        <v>891652.25</v>
      </c>
      <c r="K34" s="7">
        <f t="shared" si="10"/>
        <v>0.012244313154606307</v>
      </c>
      <c r="L34" s="49">
        <f t="shared" si="11"/>
        <v>-0.05476781165629485</v>
      </c>
      <c r="M34" s="50">
        <f t="shared" si="12"/>
        <v>-0.2185485978267252</v>
      </c>
      <c r="N34" s="51">
        <f t="shared" si="13"/>
        <v>-0.10227966115713838</v>
      </c>
      <c r="O34" s="1"/>
    </row>
    <row r="35" spans="1:15" s="33" customFormat="1" ht="15">
      <c r="A35" s="21" t="s">
        <v>30</v>
      </c>
      <c r="B35" s="45">
        <v>11123968.98</v>
      </c>
      <c r="C35" s="2">
        <v>231426.47</v>
      </c>
      <c r="D35" s="14">
        <v>5131436.15</v>
      </c>
      <c r="E35" s="6">
        <f t="shared" si="7"/>
        <v>16486831.600000001</v>
      </c>
      <c r="F35" s="47">
        <f t="shared" si="8"/>
        <v>0.25175873005592764</v>
      </c>
      <c r="G35" s="45">
        <v>8127302.4</v>
      </c>
      <c r="H35" s="2">
        <v>274395.14</v>
      </c>
      <c r="I35" s="14">
        <v>9376414.66</v>
      </c>
      <c r="J35" s="6">
        <f t="shared" si="9"/>
        <v>17778112.200000003</v>
      </c>
      <c r="K35" s="7">
        <f t="shared" si="10"/>
        <v>0.24413191698280007</v>
      </c>
      <c r="L35" s="49">
        <f t="shared" si="11"/>
        <v>0.35155965754987184</v>
      </c>
      <c r="M35" s="50">
        <f t="shared" si="12"/>
        <v>-0.4527293921960571</v>
      </c>
      <c r="N35" s="51">
        <f t="shared" si="13"/>
        <v>-0.07263316742932924</v>
      </c>
      <c r="O35" s="1"/>
    </row>
    <row r="36" spans="1:15" s="33" customFormat="1" ht="15.75" thickBot="1">
      <c r="A36" s="22" t="s">
        <v>9</v>
      </c>
      <c r="B36" s="46">
        <v>136184.28</v>
      </c>
      <c r="C36" s="2">
        <v>90010.36</v>
      </c>
      <c r="D36" s="36">
        <v>47175.28</v>
      </c>
      <c r="E36" s="6">
        <f t="shared" si="7"/>
        <v>273369.92000000004</v>
      </c>
      <c r="F36" s="47">
        <f t="shared" si="8"/>
        <v>0.004174438458793413</v>
      </c>
      <c r="G36" s="46">
        <v>110999.32</v>
      </c>
      <c r="H36" s="2">
        <v>63069.43</v>
      </c>
      <c r="I36" s="36">
        <v>50815.65</v>
      </c>
      <c r="J36" s="6">
        <f t="shared" si="9"/>
        <v>224884.4</v>
      </c>
      <c r="K36" s="7">
        <f t="shared" si="10"/>
        <v>0.0030881490145802317</v>
      </c>
      <c r="L36" s="49">
        <f t="shared" si="11"/>
        <v>0.2994557610139672</v>
      </c>
      <c r="M36" s="50">
        <f t="shared" si="12"/>
        <v>-0.07163875695774835</v>
      </c>
      <c r="N36" s="51">
        <f t="shared" si="13"/>
        <v>0.21560197150180294</v>
      </c>
      <c r="O36" s="1"/>
    </row>
    <row r="37" spans="1:15" s="33" customFormat="1" ht="16.5" thickBot="1" thickTop="1">
      <c r="A37" s="15" t="s">
        <v>8</v>
      </c>
      <c r="B37" s="16">
        <f>SUM(B23:B36)</f>
        <v>40009501.04</v>
      </c>
      <c r="C37" s="16">
        <f>SUM(C23:C36)</f>
        <v>2948336.99</v>
      </c>
      <c r="D37" s="17">
        <f>SUM(D23:D36)</f>
        <v>22528795.130000003</v>
      </c>
      <c r="E37" s="17">
        <f>SUM(E23:E36)</f>
        <v>65486633.160000004</v>
      </c>
      <c r="F37" s="48">
        <f>IF(E$37=0,"0.00%",E37/E$37)</f>
        <v>1</v>
      </c>
      <c r="G37" s="16">
        <f>SUM(G23:G36)</f>
        <v>40707567.59</v>
      </c>
      <c r="H37" s="16">
        <f>SUM(H23:H36)</f>
        <v>3232207.31</v>
      </c>
      <c r="I37" s="17">
        <f>SUM(I23:I36)</f>
        <v>28881970.080000002</v>
      </c>
      <c r="J37" s="17">
        <f>SUM(J23:J36)</f>
        <v>72821744.98000002</v>
      </c>
      <c r="K37" s="18">
        <f>IF(J$37=0,"0.00%",J37/J$37)</f>
        <v>1</v>
      </c>
      <c r="L37" s="52">
        <f>IF(H37=0,"0.00%",(B37+C37)/(G37+H37)-1)</f>
        <v>-0.02234733501104036</v>
      </c>
      <c r="M37" s="53">
        <f>IF(I37=0,"0.00%",D37/I37-1)</f>
        <v>-0.21997027669519698</v>
      </c>
      <c r="N37" s="48">
        <f>IF(J37=0,"0.00%",E37/J37-1)</f>
        <v>-0.10072694388214054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&amp;C&amp;"Arial,Bold"&amp;14Ontario Land Border Sales Oct 07 - 08</oddHeader>
    <oddFooter>&amp;LStatistics and Reference Materials/Ontario Land Border (Oct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2008-02-12T21:43:02Z</cp:lastPrinted>
  <dcterms:created xsi:type="dcterms:W3CDTF">2006-01-31T19:56:50Z</dcterms:created>
  <dcterms:modified xsi:type="dcterms:W3CDTF">2009-01-22T18:45:07Z</dcterms:modified>
  <cp:category/>
  <cp:version/>
  <cp:contentType/>
  <cp:contentStatus/>
</cp:coreProperties>
</file>